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anovaEN\Desktop\Сетевые графики МП\2021\"/>
    </mc:Choice>
  </mc:AlternateContent>
  <bookViews>
    <workbookView xWindow="0" yWindow="636" windowWidth="16260" windowHeight="10992" tabRatio="794" firstSheet="3" activeTab="3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" sheetId="13" r:id="rId4"/>
    <sheet name="Показатели" sheetId="14" r:id="rId5"/>
  </sheets>
  <definedNames>
    <definedName name="_xlnm._FilterDatabase" localSheetId="2" hidden="1">'Выполнение работ'!$A$3:$O$70</definedName>
    <definedName name="_xlnm._FilterDatabase" localSheetId="3" hidden="1">'Финансирование '!$D$1:$D$87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3">'Финансирование '!$4:$7</definedName>
    <definedName name="_xlnm.Print_Area" localSheetId="2">'Выполнение работ'!$A$1:$Q$81</definedName>
    <definedName name="_xlnm.Print_Area" localSheetId="3">'Финансирование '!$A$1:$AR$62</definedName>
  </definedNames>
  <calcPr calcId="162913"/>
</workbook>
</file>

<file path=xl/calcChain.xml><?xml version="1.0" encoding="utf-8"?>
<calcChain xmlns="http://schemas.openxmlformats.org/spreadsheetml/2006/main">
  <c r="G9" i="13" l="1"/>
  <c r="G10" i="13"/>
  <c r="G11" i="13"/>
  <c r="G8" i="13"/>
  <c r="G44" i="13"/>
  <c r="G42" i="13"/>
  <c r="G41" i="13"/>
  <c r="G43" i="13"/>
  <c r="G38" i="13"/>
  <c r="G39" i="13"/>
  <c r="L38" i="13"/>
  <c r="L39" i="13"/>
  <c r="F39" i="13"/>
  <c r="F42" i="13" l="1"/>
  <c r="AO31" i="13"/>
  <c r="AO30" i="13"/>
  <c r="AL31" i="13"/>
  <c r="AL30" i="13"/>
  <c r="AI31" i="13"/>
  <c r="AI30" i="13"/>
  <c r="AF31" i="13"/>
  <c r="AF30" i="13"/>
  <c r="AC31" i="13"/>
  <c r="Z31" i="13"/>
  <c r="AC30" i="13"/>
  <c r="Z30" i="13"/>
  <c r="W30" i="13"/>
  <c r="T31" i="13"/>
  <c r="E30" i="13"/>
  <c r="E12" i="14" l="1"/>
  <c r="L48" i="13" l="1"/>
  <c r="L31" i="13"/>
  <c r="F30" i="13"/>
  <c r="I36" i="13"/>
  <c r="I38" i="13" l="1"/>
  <c r="I46" i="13"/>
  <c r="I47" i="13"/>
  <c r="I39" i="13" l="1"/>
  <c r="G30" i="13"/>
  <c r="J31" i="13"/>
  <c r="J30" i="13"/>
  <c r="I25" i="13"/>
  <c r="F25" i="13" s="1"/>
  <c r="I24" i="13"/>
  <c r="I17" i="13" s="1"/>
  <c r="I8" i="13" s="1"/>
  <c r="I9" i="13" s="1"/>
  <c r="I18" i="13" l="1"/>
  <c r="R9" i="14"/>
  <c r="I9" i="14"/>
  <c r="F9" i="14"/>
  <c r="F44" i="13" l="1"/>
  <c r="F41" i="13"/>
  <c r="F43" i="13" s="1"/>
  <c r="AD48" i="13" l="1"/>
  <c r="AG48" i="13"/>
  <c r="AI48" i="13"/>
  <c r="AJ48" i="13"/>
  <c r="AM48" i="13"/>
  <c r="AO48" i="13"/>
  <c r="X48" i="13"/>
  <c r="AA48" i="13"/>
  <c r="O48" i="13"/>
  <c r="Q48" i="13"/>
  <c r="R48" i="13"/>
  <c r="T48" i="13"/>
  <c r="U48" i="13"/>
  <c r="I48" i="13"/>
  <c r="K48" i="13"/>
  <c r="H48" i="13"/>
  <c r="D13" i="14" l="1"/>
  <c r="F13" i="14" s="1"/>
  <c r="F12" i="14"/>
  <c r="F11" i="14"/>
  <c r="F10" i="14"/>
  <c r="I8" i="14"/>
  <c r="F8" i="14"/>
  <c r="AP48" i="13"/>
  <c r="Q49" i="13"/>
  <c r="E41" i="13"/>
  <c r="E19" i="13" s="1"/>
  <c r="AO38" i="13"/>
  <c r="AI38" i="13"/>
  <c r="T38" i="13"/>
  <c r="Q38" i="13"/>
  <c r="K38" i="13"/>
  <c r="H38" i="13"/>
  <c r="H17" i="13" s="1"/>
  <c r="N29" i="13"/>
  <c r="E35" i="13"/>
  <c r="E34" i="13" s="1"/>
  <c r="AL36" i="13"/>
  <c r="AF36" i="13"/>
  <c r="AF34" i="13"/>
  <c r="W36" i="13"/>
  <c r="W34" i="13"/>
  <c r="N36" i="13"/>
  <c r="N34" i="13"/>
  <c r="AM29" i="13"/>
  <c r="AO29" i="13"/>
  <c r="AO28" i="13" s="1"/>
  <c r="AP29" i="13"/>
  <c r="AP28" i="13" s="1"/>
  <c r="AL29" i="13"/>
  <c r="AL28" i="13" s="1"/>
  <c r="AJ29" i="13"/>
  <c r="AJ28" i="13" s="1"/>
  <c r="AI29" i="13"/>
  <c r="AI28" i="13" s="1"/>
  <c r="AG29" i="13"/>
  <c r="AG28" i="13" s="1"/>
  <c r="AF29" i="13"/>
  <c r="AF28" i="13" s="1"/>
  <c r="AD29" i="13"/>
  <c r="AD28" i="13" s="1"/>
  <c r="AC29" i="13"/>
  <c r="AC28" i="13" s="1"/>
  <c r="AA29" i="13"/>
  <c r="AA28" i="13" s="1"/>
  <c r="Z29" i="13"/>
  <c r="Z28" i="13" s="1"/>
  <c r="X29" i="13"/>
  <c r="X28" i="13" s="1"/>
  <c r="U29" i="13"/>
  <c r="U28" i="13" s="1"/>
  <c r="T29" i="13"/>
  <c r="T28" i="13" s="1"/>
  <c r="R29" i="13"/>
  <c r="R28" i="13" s="1"/>
  <c r="Q29" i="13"/>
  <c r="Q28" i="13" s="1"/>
  <c r="O29" i="13"/>
  <c r="O28" i="13" s="1"/>
  <c r="L29" i="13"/>
  <c r="L28" i="13" s="1"/>
  <c r="L17" i="13" s="1"/>
  <c r="K29" i="13"/>
  <c r="K28" i="13" s="1"/>
  <c r="I29" i="13"/>
  <c r="H29" i="13"/>
  <c r="AC32" i="13"/>
  <c r="AC48" i="13" s="1"/>
  <c r="W32" i="13"/>
  <c r="N32" i="13"/>
  <c r="AM28" i="13"/>
  <c r="L8" i="13" l="1"/>
  <c r="L9" i="13" s="1"/>
  <c r="L18" i="13"/>
  <c r="F18" i="13" s="1"/>
  <c r="H8" i="13"/>
  <c r="J17" i="13"/>
  <c r="J18" i="13" s="1"/>
  <c r="I28" i="13"/>
  <c r="F29" i="13"/>
  <c r="F28" i="13" s="1"/>
  <c r="W38" i="13"/>
  <c r="AF38" i="13"/>
  <c r="N48" i="13"/>
  <c r="N38" i="13"/>
  <c r="AC38" i="13"/>
  <c r="H18" i="13"/>
  <c r="AF48" i="13"/>
  <c r="W48" i="13"/>
  <c r="H28" i="13"/>
  <c r="N28" i="13"/>
  <c r="AL22" i="13" l="1"/>
  <c r="N22" i="13"/>
  <c r="K22" i="13"/>
  <c r="H22" i="13"/>
  <c r="J22" i="13" s="1"/>
  <c r="J23" i="13" s="1"/>
  <c r="E22" i="13" l="1"/>
  <c r="AL17" i="13"/>
  <c r="AL8" i="13" s="1"/>
  <c r="AI17" i="13"/>
  <c r="AI8" i="13" s="1"/>
  <c r="AF17" i="13"/>
  <c r="AF8" i="13" s="1"/>
  <c r="AC17" i="13"/>
  <c r="Z17" i="13"/>
  <c r="T17" i="13"/>
  <c r="T8" i="13" s="1"/>
  <c r="N17" i="13"/>
  <c r="N8" i="13" s="1"/>
  <c r="AI39" i="13"/>
  <c r="AF39" i="13"/>
  <c r="AC39" i="13"/>
  <c r="W39" i="13"/>
  <c r="T39" i="13"/>
  <c r="Q39" i="13"/>
  <c r="N39" i="13"/>
  <c r="K39" i="13"/>
  <c r="H39" i="13"/>
  <c r="E37" i="13"/>
  <c r="E36" i="13" s="1"/>
  <c r="E33" i="13"/>
  <c r="E49" i="13" s="1"/>
  <c r="E48" i="13" s="1"/>
  <c r="AO24" i="13"/>
  <c r="AO25" i="13" s="1"/>
  <c r="Q24" i="13"/>
  <c r="Q25" i="13" s="1"/>
  <c r="K24" i="13"/>
  <c r="K25" i="13" s="1"/>
  <c r="Z18" i="13" l="1"/>
  <c r="Z8" i="13"/>
  <c r="Z9" i="13" s="1"/>
  <c r="AC18" i="13"/>
  <c r="AC8" i="13"/>
  <c r="AC9" i="13" s="1"/>
  <c r="E46" i="13"/>
  <c r="E47" i="13" s="1"/>
  <c r="AI18" i="13"/>
  <c r="AF18" i="13"/>
  <c r="T18" i="13"/>
  <c r="N18" i="13"/>
  <c r="AL18" i="13"/>
  <c r="AO17" i="13"/>
  <c r="AO8" i="13" s="1"/>
  <c r="Q17" i="13"/>
  <c r="Q8" i="13" s="1"/>
  <c r="K17" i="13"/>
  <c r="E23" i="13"/>
  <c r="E25" i="13" s="1"/>
  <c r="W31" i="13"/>
  <c r="W29" i="13" s="1"/>
  <c r="E29" i="13" s="1"/>
  <c r="E28" i="13" s="1"/>
  <c r="E9" i="13" s="1"/>
  <c r="AO39" i="13"/>
  <c r="AL34" i="13"/>
  <c r="AL32" i="13"/>
  <c r="Z32" i="13"/>
  <c r="AL9" i="13"/>
  <c r="AI9" i="13"/>
  <c r="AF9" i="13"/>
  <c r="T9" i="13"/>
  <c r="AL48" i="13" l="1"/>
  <c r="Z48" i="13"/>
  <c r="Z38" i="13"/>
  <c r="Z39" i="13" s="1"/>
  <c r="AL38" i="13"/>
  <c r="AL39" i="13" s="1"/>
  <c r="K18" i="13"/>
  <c r="K8" i="13"/>
  <c r="K9" i="13" s="1"/>
  <c r="H9" i="13"/>
  <c r="N9" i="13"/>
  <c r="W28" i="13"/>
  <c r="W17" i="13" s="1"/>
  <c r="W8" i="13" s="1"/>
  <c r="E32" i="13"/>
  <c r="AO18" i="13"/>
  <c r="AO9" i="13"/>
  <c r="Q9" i="13"/>
  <c r="Q18" i="13"/>
  <c r="E31" i="13"/>
  <c r="E39" i="13" l="1"/>
  <c r="E38" i="13"/>
  <c r="W9" i="13"/>
  <c r="W18" i="13"/>
  <c r="E18" i="13" s="1"/>
  <c r="F19" i="13"/>
  <c r="AP49" i="13"/>
  <c r="AO49" i="13"/>
  <c r="AM49" i="13"/>
  <c r="AJ49" i="13"/>
  <c r="AI49" i="13"/>
  <c r="AG49" i="13"/>
  <c r="AF49" i="13"/>
  <c r="AD49" i="13"/>
  <c r="AC49" i="13"/>
  <c r="AA49" i="13"/>
  <c r="Z49" i="13"/>
  <c r="X49" i="13"/>
  <c r="W49" i="13"/>
  <c r="U49" i="13"/>
  <c r="T49" i="13"/>
  <c r="R49" i="13"/>
  <c r="O49" i="13"/>
  <c r="N49" i="13"/>
  <c r="L49" i="13"/>
  <c r="K49" i="13"/>
  <c r="I49" i="13"/>
  <c r="H49" i="13"/>
  <c r="AP46" i="13"/>
  <c r="AP47" i="13" s="1"/>
  <c r="AO46" i="13"/>
  <c r="AO47" i="13" s="1"/>
  <c r="AM46" i="13"/>
  <c r="AM47" i="13" s="1"/>
  <c r="AL46" i="13"/>
  <c r="AL47" i="13" s="1"/>
  <c r="AJ46" i="13"/>
  <c r="AJ47" i="13" s="1"/>
  <c r="AI46" i="13"/>
  <c r="AI47" i="13" s="1"/>
  <c r="AG46" i="13"/>
  <c r="AF46" i="13"/>
  <c r="AF47" i="13" s="1"/>
  <c r="AD46" i="13"/>
  <c r="AD47" i="13" s="1"/>
  <c r="AC46" i="13"/>
  <c r="AC47" i="13" s="1"/>
  <c r="AA46" i="13"/>
  <c r="AA47" i="13" s="1"/>
  <c r="Z46" i="13"/>
  <c r="Z47" i="13" s="1"/>
  <c r="X46" i="13"/>
  <c r="X47" i="13" s="1"/>
  <c r="W46" i="13"/>
  <c r="W47" i="13" s="1"/>
  <c r="U46" i="13"/>
  <c r="U47" i="13" s="1"/>
  <c r="T46" i="13"/>
  <c r="T47" i="13" s="1"/>
  <c r="R46" i="13"/>
  <c r="R47" i="13" s="1"/>
  <c r="Q46" i="13"/>
  <c r="Q47" i="13" s="1"/>
  <c r="O46" i="13"/>
  <c r="O47" i="13" s="1"/>
  <c r="N46" i="13"/>
  <c r="N47" i="13" s="1"/>
  <c r="L46" i="13"/>
  <c r="L47" i="13" s="1"/>
  <c r="K46" i="13"/>
  <c r="K47" i="13" s="1"/>
  <c r="H46" i="13"/>
  <c r="H47" i="13" s="1"/>
  <c r="E20" i="13"/>
  <c r="E43" i="13"/>
  <c r="E44" i="13" s="1"/>
  <c r="F36" i="13"/>
  <c r="F34" i="13"/>
  <c r="F32" i="13"/>
  <c r="F31" i="13"/>
  <c r="G31" i="13" s="1"/>
  <c r="F24" i="13"/>
  <c r="E24" i="13"/>
  <c r="F23" i="13"/>
  <c r="F22" i="13"/>
  <c r="G22" i="13" s="1"/>
  <c r="G24" i="13" l="1"/>
  <c r="G25" i="13" s="1"/>
  <c r="G23" i="13"/>
  <c r="F38" i="13"/>
  <c r="F17" i="13" s="1"/>
  <c r="F8" i="13" s="1"/>
  <c r="F9" i="13" s="1"/>
  <c r="G36" i="13"/>
  <c r="G37" i="13" s="1"/>
  <c r="F37" i="13"/>
  <c r="F49" i="13" s="1"/>
  <c r="F20" i="13"/>
  <c r="G20" i="13" s="1"/>
  <c r="G19" i="13"/>
  <c r="E17" i="13"/>
  <c r="E8" i="13" s="1"/>
  <c r="AL49" i="13"/>
  <c r="F46" i="13"/>
  <c r="G17" i="13" l="1"/>
  <c r="G18" i="13" s="1"/>
  <c r="G49" i="13"/>
  <c r="F48" i="13"/>
  <c r="G48" i="13" s="1"/>
  <c r="F47" i="13"/>
  <c r="G46" i="13"/>
  <c r="G47" i="13" s="1"/>
  <c r="H25" i="3"/>
  <c r="E25" i="3"/>
  <c r="D23" i="3"/>
  <c r="K8" i="2"/>
  <c r="Z8" i="2"/>
  <c r="Y9" i="2"/>
  <c r="B24" i="8"/>
  <c r="D23" i="8"/>
  <c r="C22" i="8" s="1"/>
  <c r="D22" i="8" s="1"/>
  <c r="D21" i="8"/>
  <c r="D20" i="8"/>
  <c r="D18" i="8"/>
  <c r="C17" i="8" s="1"/>
  <c r="D17" i="8" s="1"/>
  <c r="D16" i="8"/>
  <c r="D15" i="8"/>
  <c r="D13" i="8"/>
  <c r="D12" i="8"/>
  <c r="D10" i="8"/>
  <c r="D9" i="8"/>
  <c r="D7" i="8"/>
  <c r="D6" i="8"/>
  <c r="C5" i="8" s="1"/>
  <c r="AD8" i="2"/>
  <c r="AO8" i="2"/>
  <c r="K6" i="2"/>
  <c r="AD9" i="2"/>
  <c r="AQ9" i="2"/>
  <c r="K9" i="2"/>
  <c r="Z5" i="2"/>
  <c r="U8" i="2"/>
  <c r="AO9" i="2"/>
  <c r="R7" i="2"/>
  <c r="AJ9" i="2"/>
  <c r="AU8" i="2"/>
  <c r="H8" i="2"/>
  <c r="AO5" i="2"/>
  <c r="E7" i="2"/>
  <c r="AN6" i="2"/>
  <c r="AR7" i="2"/>
  <c r="N7" i="2"/>
  <c r="AJ7" i="2"/>
  <c r="H5" i="2"/>
  <c r="AE9" i="2"/>
  <c r="AO6" i="2"/>
  <c r="AI5" i="2"/>
  <c r="AO7" i="2"/>
  <c r="AS9" i="2"/>
  <c r="N5" i="2"/>
  <c r="R9" i="2"/>
  <c r="V6" i="2"/>
  <c r="M7" i="2"/>
  <c r="AS5" i="2"/>
  <c r="AJ5" i="2"/>
  <c r="AQ8" i="2"/>
  <c r="Y8" i="2"/>
  <c r="M8" i="2"/>
  <c r="AV8" i="2"/>
  <c r="G8" i="2"/>
  <c r="N9" i="2"/>
  <c r="H6" i="2"/>
  <c r="AG7" i="2"/>
  <c r="W8" i="2"/>
  <c r="AD5" i="2"/>
  <c r="AH8" i="2"/>
  <c r="Q9" i="2"/>
  <c r="AR8" i="2"/>
  <c r="AQ7" i="2"/>
  <c r="AF6" i="2"/>
  <c r="W7" i="2"/>
  <c r="W9" i="2"/>
  <c r="X5" i="2"/>
  <c r="AG6" i="2"/>
  <c r="X9" i="2"/>
  <c r="AR5" i="2"/>
  <c r="AF5" i="2"/>
  <c r="AJ6" i="2"/>
  <c r="V5" i="2"/>
  <c r="M6" i="2"/>
  <c r="M9" i="2"/>
  <c r="O9" i="2"/>
  <c r="E5" i="2"/>
  <c r="J7" i="2"/>
  <c r="L7" i="2"/>
  <c r="U9" i="2"/>
  <c r="L6" i="2"/>
  <c r="J6" i="2"/>
  <c r="O7" i="2"/>
  <c r="Y5" i="2"/>
  <c r="M5" i="2"/>
  <c r="AG5" i="2"/>
  <c r="AK6" i="2"/>
  <c r="AK8" i="2"/>
  <c r="AI8" i="2"/>
  <c r="AH6" i="2"/>
  <c r="AN5" i="2"/>
  <c r="AP5" i="2"/>
  <c r="AV5" i="2"/>
  <c r="AT5" i="2"/>
  <c r="V8" i="2"/>
  <c r="S7" i="2"/>
  <c r="AV6" i="2"/>
  <c r="AT6" i="2"/>
  <c r="AG9" i="2"/>
  <c r="AP6" i="2"/>
  <c r="AP8" i="2"/>
  <c r="AN8" i="2"/>
  <c r="W6" i="2"/>
  <c r="U6" i="2"/>
  <c r="S5" i="2"/>
  <c r="S9" i="2"/>
  <c r="D6" i="2"/>
  <c r="AC5" i="2"/>
  <c r="AE5" i="2"/>
  <c r="J8" i="2"/>
  <c r="L8" i="2"/>
  <c r="AJ8" i="2"/>
  <c r="T9" i="2"/>
  <c r="U7" i="2"/>
  <c r="K7" i="2"/>
  <c r="J9" i="2"/>
  <c r="L9" i="2"/>
  <c r="AB9" i="2"/>
  <c r="AM9" i="2"/>
  <c r="D9" i="2"/>
  <c r="F9" i="2"/>
  <c r="AN7" i="2"/>
  <c r="AP7" i="2"/>
  <c r="AT7" i="2"/>
  <c r="AV7" i="2"/>
  <c r="AH7" i="2"/>
  <c r="O8" i="2"/>
  <c r="W5" i="2"/>
  <c r="U5" i="2"/>
  <c r="AJ3" i="2"/>
  <c r="S6" i="2"/>
  <c r="AK5" i="2"/>
  <c r="F5" i="2"/>
  <c r="AD7" i="2"/>
  <c r="AD3" i="2"/>
  <c r="AI6" i="2"/>
  <c r="V7" i="2"/>
  <c r="G5" i="2"/>
  <c r="G9" i="2"/>
  <c r="Y6" i="2"/>
  <c r="AC7" i="2"/>
  <c r="N6" i="2"/>
  <c r="I7" i="2"/>
  <c r="AU9" i="2"/>
  <c r="AU5" i="2"/>
  <c r="I5" i="2"/>
  <c r="M3" i="2"/>
  <c r="AS7" i="2"/>
  <c r="AK7" i="2"/>
  <c r="AI7" i="2"/>
  <c r="F8" i="2"/>
  <c r="AB8" i="2"/>
  <c r="D8" i="2"/>
  <c r="Q8" i="2"/>
  <c r="AM8" i="2"/>
  <c r="AC8" i="2"/>
  <c r="AE8" i="2"/>
  <c r="N8" i="2"/>
  <c r="D7" i="2"/>
  <c r="F7" i="2"/>
  <c r="J5" i="2"/>
  <c r="J3" i="2"/>
  <c r="T5" i="2"/>
  <c r="R5" i="2"/>
  <c r="H9" i="2"/>
  <c r="AA9" i="2"/>
  <c r="I9" i="2"/>
  <c r="X7" i="2"/>
  <c r="L5" i="2"/>
  <c r="AH5" i="2"/>
  <c r="AS8" i="2"/>
  <c r="Z9" i="2"/>
  <c r="O5" i="2"/>
  <c r="AN3" i="2"/>
  <c r="X6" i="2"/>
  <c r="AF7" i="2"/>
  <c r="AO3" i="2"/>
  <c r="AV9" i="2"/>
  <c r="U3" i="2"/>
  <c r="AT8" i="2"/>
  <c r="AC9" i="2"/>
  <c r="AF8" i="2"/>
  <c r="O6" i="2"/>
  <c r="I8" i="2"/>
  <c r="K3" i="2"/>
  <c r="AQ5" i="2"/>
  <c r="T7" i="2"/>
  <c r="AQ3" i="2"/>
  <c r="AS6" i="2"/>
  <c r="AQ6" i="2"/>
  <c r="G6" i="2"/>
  <c r="I6" i="2"/>
  <c r="AC6" i="2"/>
  <c r="R6" i="2"/>
  <c r="T6" i="2"/>
  <c r="AE6" i="2"/>
  <c r="K5" i="2"/>
  <c r="AE7" i="2"/>
  <c r="E9" i="2"/>
  <c r="S8" i="2"/>
  <c r="AR9" i="2"/>
  <c r="AM5" i="2"/>
  <c r="AA5" i="2"/>
  <c r="E6" i="2"/>
  <c r="F6" i="2"/>
  <c r="X8" i="2"/>
  <c r="AD6" i="2"/>
  <c r="Q5" i="2"/>
  <c r="D3" i="2"/>
  <c r="AB5" i="2"/>
  <c r="AR6" i="2"/>
  <c r="G7" i="2"/>
  <c r="V9" i="2"/>
  <c r="T8" i="2"/>
  <c r="R8" i="2"/>
  <c r="E8" i="2"/>
  <c r="AG8" i="2"/>
  <c r="P8" i="2"/>
  <c r="H7" i="2"/>
  <c r="D5" i="2"/>
  <c r="E3" i="2"/>
  <c r="Z7" i="2"/>
  <c r="AL9" i="2"/>
  <c r="P9" i="2"/>
  <c r="P5" i="2"/>
  <c r="L3" i="2"/>
  <c r="X3" i="2"/>
  <c r="AK9" i="2"/>
  <c r="AI9" i="2"/>
  <c r="AT9" i="2"/>
  <c r="Z6" i="2"/>
  <c r="AP9" i="2"/>
  <c r="AN9" i="2"/>
  <c r="AS3" i="2"/>
  <c r="AL5" i="2"/>
  <c r="AI3" i="2"/>
  <c r="AK3" i="2"/>
  <c r="AP3" i="2"/>
  <c r="Y7" i="2"/>
  <c r="AE3" i="2"/>
  <c r="AC3" i="2"/>
  <c r="AH9" i="2"/>
  <c r="AF9" i="2"/>
  <c r="AF3" i="2"/>
  <c r="P6" i="2"/>
  <c r="Q6" i="2"/>
  <c r="V3" i="2"/>
  <c r="W3" i="2"/>
  <c r="F3" i="2"/>
  <c r="R3" i="2"/>
  <c r="T3" i="2"/>
  <c r="I3" i="2"/>
  <c r="G3" i="2"/>
  <c r="H3" i="2"/>
  <c r="P7" i="2"/>
  <c r="Q7" i="2"/>
  <c r="S3" i="2"/>
  <c r="N3" i="2"/>
  <c r="O3" i="2"/>
  <c r="AG3" i="2"/>
  <c r="AR3" i="2"/>
  <c r="AT3" i="2"/>
  <c r="AV3" i="2"/>
  <c r="AH3" i="2"/>
  <c r="Z3" i="2"/>
  <c r="Y3" i="2"/>
  <c r="AB6" i="2"/>
  <c r="AA6" i="2"/>
  <c r="AA8" i="2"/>
  <c r="AL8" i="2"/>
  <c r="P3" i="2"/>
  <c r="Q3" i="2"/>
  <c r="AB7" i="2"/>
  <c r="AA7" i="2"/>
  <c r="AM6" i="2"/>
  <c r="AL6" i="2"/>
  <c r="AL7" i="2"/>
  <c r="AM7" i="2"/>
  <c r="AB3" i="2"/>
  <c r="AA3" i="2"/>
  <c r="AM3" i="2"/>
  <c r="AL3" i="2"/>
  <c r="AU7" i="2"/>
  <c r="AU6" i="2"/>
  <c r="AU3" i="2"/>
  <c r="C8" i="8" l="1"/>
  <c r="D8" i="8" s="1"/>
  <c r="C11" i="8"/>
  <c r="D11" i="8" s="1"/>
  <c r="C14" i="8"/>
  <c r="D14" i="8" s="1"/>
  <c r="C19" i="8"/>
  <c r="D19" i="8" s="1"/>
  <c r="D5" i="8"/>
  <c r="C24" i="8" l="1"/>
  <c r="D24" i="8"/>
</calcChain>
</file>

<file path=xl/sharedStrings.xml><?xml version="1.0" encoding="utf-8"?>
<sst xmlns="http://schemas.openxmlformats.org/spreadsheetml/2006/main" count="851" uniqueCount="319">
  <si>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</si>
  <si>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</si>
  <si>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</si>
  <si>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</si>
  <si>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</si>
  <si>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</si>
  <si>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</si>
  <si>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</si>
  <si>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</si>
  <si>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</si>
  <si>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</si>
  <si>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</si>
  <si>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</si>
  <si>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</si>
  <si>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</si>
  <si>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</si>
  <si>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</si>
  <si>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</si>
  <si>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</si>
  <si>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</si>
  <si>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</si>
  <si>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</si>
  <si>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</si>
  <si>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</si>
  <si>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</si>
  <si>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</si>
  <si>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</si>
  <si>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</si>
  <si>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</si>
  <si>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</si>
  <si>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</si>
  <si>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</si>
  <si>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</si>
  <si>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</si>
  <si>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</si>
  <si>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</si>
  <si>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</si>
  <si>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</si>
  <si>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</si>
  <si>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</si>
  <si>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</si>
  <si>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</si>
  <si>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</si>
  <si>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</si>
  <si>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</si>
  <si>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</si>
  <si>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</si>
  <si>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</si>
  <si>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</si>
  <si>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</si>
  <si>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</si>
  <si>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</si>
  <si>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</si>
  <si>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</si>
  <si>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</si>
  <si>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</si>
  <si>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</si>
  <si>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</si>
  <si>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</si>
  <si>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</si>
  <si>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</si>
  <si>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</si>
  <si>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</si>
  <si>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</si>
  <si>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</si>
  <si>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</si>
  <si>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</si>
  <si>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</si>
  <si>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</si>
  <si>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</si>
  <si>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</si>
  <si>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</si>
  <si>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</si>
  <si>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</si>
  <si>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</si>
  <si>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</si>
  <si>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</si>
  <si>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</si>
  <si>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</si>
  <si>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</si>
  <si>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</si>
  <si>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</si>
  <si>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</si>
  <si>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</si>
  <si>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</si>
  <si>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</si>
  <si>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</si>
  <si>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</si>
  <si>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</si>
  <si>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</si>
  <si>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</si>
  <si>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</si>
  <si>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</si>
  <si>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</si>
  <si>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</si>
  <si>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</si>
  <si>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</si>
  <si>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</si>
  <si>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</si>
  <si>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</si>
  <si>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</si>
  <si>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</si>
  <si>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</si>
  <si>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</si>
  <si>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</si>
  <si>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</si>
  <si>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</si>
  <si>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</si>
  <si>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</si>
  <si>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</si>
  <si>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</si>
  <si>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</si>
  <si>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</si>
  <si>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</si>
  <si>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</si>
  <si>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</si>
  <si>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</si>
  <si>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</si>
  <si>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</si>
  <si>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</si>
  <si>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</si>
  <si>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</si>
  <si>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</si>
  <si>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</si>
  <si>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</si>
  <si>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</si>
  <si>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</si>
  <si>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</si>
  <si>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</si>
  <si>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</si>
  <si>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</si>
  <si>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</si>
  <si>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</si>
  <si>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</si>
  <si>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</si>
  <si>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</si>
  <si>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</si>
  <si>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</si>
  <si>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</si>
  <si>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</si>
  <si>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</si>
  <si>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</si>
  <si>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</si>
  <si>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</si>
  <si>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</si>
  <si>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</si>
  <si>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</si>
  <si>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</si>
  <si>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</si>
  <si>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</si>
  <si>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</si>
  <si>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</si>
  <si>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</si>
  <si>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</si>
  <si>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</si>
  <si>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</si>
  <si>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</si>
  <si>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</si>
  <si>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</si>
  <si>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</si>
  <si>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</si>
  <si>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</si>
  <si>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</si>
  <si>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</si>
  <si>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</si>
  <si>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</si>
  <si>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</si>
  <si>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</si>
  <si>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</si>
  <si>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</si>
  <si>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</si>
  <si>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</si>
  <si>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</si>
  <si>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</si>
  <si>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</si>
  <si>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</si>
  <si>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</si>
  <si>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</si>
  <si>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</si>
  <si>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</si>
  <si>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</si>
  <si>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</si>
  <si>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</si>
  <si>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</si>
  <si>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</si>
  <si>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</si>
  <si>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</si>
  <si>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</si>
  <si>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</si>
  <si>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</si>
  <si>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</si>
  <si>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</si>
  <si>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</si>
  <si>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</si>
  <si>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</si>
  <si>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</si>
  <si>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</si>
  <si>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</si>
  <si>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</si>
  <si>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</si>
  <si>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</si>
  <si>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</si>
  <si>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</si>
  <si>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</si>
  <si>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</si>
  <si>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</si>
  <si>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</si>
  <si>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</si>
  <si>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</si>
  <si>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</si>
  <si>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</si>
  <si>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</si>
  <si>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</si>
  <si>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</si>
  <si>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</si>
  <si>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</si>
  <si>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</si>
  <si>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</si>
  <si>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</si>
  <si>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</si>
  <si>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</si>
  <si>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</si>
  <si>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</si>
  <si>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</si>
  <si>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</si>
  <si>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</si>
  <si>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</si>
  <si>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</si>
  <si>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</si>
  <si>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</si>
  <si>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</si>
  <si>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</si>
  <si>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</si>
  <si>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</si>
  <si>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</si>
  <si>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</si>
  <si>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</si>
  <si>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</si>
  <si>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</si>
  <si>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</si>
  <si>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</si>
  <si>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</si>
  <si>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</si>
  <si>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</si>
  <si>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</si>
  <si>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</si>
  <si>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</si>
  <si>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</si>
  <si>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</si>
  <si>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</si>
  <si>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</si>
  <si>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</si>
  <si>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</si>
  <si>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</si>
  <si>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</si>
  <si>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</si>
  <si>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Всего</t>
  </si>
  <si>
    <t>Всего:</t>
  </si>
  <si>
    <t>Ответственный исполнитель /соисполнитель</t>
  </si>
  <si>
    <t>Всего по муниципальной программе (в разрезе исполнителей, соисполнителей):</t>
  </si>
  <si>
    <t xml:space="preserve">Соисполнитель 2 (наименование)
</t>
  </si>
  <si>
    <t>наименование нормативного правового акта об утверждении муниципальной программы дата, номер (в редакции от дата, номер постановления)</t>
  </si>
  <si>
    <t>Согласовано:</t>
  </si>
  <si>
    <t>2.1.1.</t>
  </si>
  <si>
    <t>Базовый показатель на начало реализации муниципальной программы</t>
  </si>
  <si>
    <t>Наименование основных мероприятий /мероприятий муниципальной программы</t>
  </si>
  <si>
    <t>иные источники финансирования</t>
  </si>
  <si>
    <t>Итого по подпрограмме 1</t>
  </si>
  <si>
    <t>Итого по подпрограмме 2</t>
  </si>
  <si>
    <t>расходы по текущей деятельности ответственного исполнителя, соисполнителей муниципальной программы*</t>
  </si>
  <si>
    <t>Х</t>
  </si>
  <si>
    <t>прочие расходы (кроме расходов по текущей деятельности)</t>
  </si>
  <si>
    <t>инвестиции в объекты муниципальной собственности</t>
  </si>
  <si>
    <t>проекты, портфели проектов района (в том числе направленные на реализацию национальных и федеральных проектов Российской Федерации):</t>
  </si>
  <si>
    <t>Всего по муниципальной программе:</t>
  </si>
  <si>
    <t>в том числе инвестиции в объекты муниципальной собственности</t>
  </si>
  <si>
    <t>фактическое исполнение</t>
  </si>
  <si>
    <t>**- расходы по текущей деятельности ответственного исполнителя, соисполнителей муниципальной программы  (заработная плата, командировочные расходы, услуги связи, расходы на содержание зданий и сооружений, коммунальные услуги, материально-техническое обеспечение, расходы на охрану зданий и сооружений,  страховые взносы на все виды обязательного страхования работников, имущества и ответственности, включая страховые взносы на обязательное пенсионное страхование, обязательное социальное страхование на случай временной нетрудоспособности и в связи с материнством, обязательное медицинское страхование, обязательное социальное страхование от несчастных случаев на производстве и профессиональных заболеваний, производимые в соответствии с законодательством Российской Федерации,  и прочие мероприятия, включенные в муниципальную  программу, относящиеся к расходам по текущей  деятельности ответственного исполнителя (соисполнителя) муниципальной программы и (или) деятельности подведомственных учреждений) указываются без разбивки по месяцам.</t>
  </si>
  <si>
    <t>Примечание (причины не достижения/перевыполнения показателя)</t>
  </si>
  <si>
    <t>Наименование целевых показателей</t>
  </si>
  <si>
    <t>"Управление муниципальным имуществом Нижневартовского района", постановление об утверждении от 26.10.2018 № 2447</t>
  </si>
  <si>
    <t>Подпрограмма 1 "Обеспечение страховой защиты имущества на территории Нижневартовского района"</t>
  </si>
  <si>
    <t>Создание с использованием механизма страхования системы компенсации ущерба от чрезвычайной ситуации природного и техногенного характера имущества муниципального образования Нижневартовский район, городских и сельских поселений района</t>
  </si>
  <si>
    <t>Подпрограмма 2 "Развитие земельных и имущественных отношений на территории Нижневартовского района"</t>
  </si>
  <si>
    <t>Создание условий для развития земельных и имущественных отношений на территории района</t>
  </si>
  <si>
    <t>Содержание жилых помещений, находящихся на стадии оформления в муниципальную собственность, и помещений, составляющих муниципальную казну</t>
  </si>
  <si>
    <t>2.1.2.</t>
  </si>
  <si>
    <t>Изготовление технической документации на объекты муниципальной недвижимости</t>
  </si>
  <si>
    <t>2.1.3.</t>
  </si>
  <si>
    <t>2.1.4.</t>
  </si>
  <si>
    <t>Проведение оценки рыночной стоимости объектов муниципального и бесхозяйного имущества</t>
  </si>
  <si>
    <t>Подпрограмма 3 "Создание условий для выполнения функций, возложенных на муниципальное бюджетное учреждение НВ района "Управление имущественными и земельными ресурсами"</t>
  </si>
  <si>
    <t>Организация деятельности МБУ НВ района "Управление имущественными и земельными ресурсами"</t>
  </si>
  <si>
    <t>Итого по подпрограмме 3</t>
  </si>
  <si>
    <t xml:space="preserve">Соисполнитель 1 МБУ НВ "Управление имущественными и земельными ресурсами"
</t>
  </si>
  <si>
    <t>МБУ НВ "Управление имущественными и земельными ресурсами"</t>
  </si>
  <si>
    <t>Снижение материального ущерба от чрезвычайных ситуаций природного и техногенного характера, %</t>
  </si>
  <si>
    <t>Количество изготовленных документов на объекты муниципального и бесхозяйного недвижимого имущества: техническая документация, шт.</t>
  </si>
  <si>
    <t>Количество сформированных документов для проведения оценки рыночной стоимости объектов муниципального имущества, шт.</t>
  </si>
  <si>
    <t>Приведение состава имущественного комплекса муниципального образования Нижневартовский район в соответствие с выполняемыми полномочиями, %</t>
  </si>
  <si>
    <t>Образование земельных участков (под различные виды строительства, под объектами недвижимости, находящихся в муниципальной собственности, под многоквартирными жилыми домами)</t>
  </si>
  <si>
    <t>I квартал</t>
  </si>
  <si>
    <t>II квартал</t>
  </si>
  <si>
    <t>III квартал</t>
  </si>
  <si>
    <t>IV квартал</t>
  </si>
  <si>
    <t>Количество образованных земельных участков (под различные виды строительства , под объектами недвижимости, находящихся в муниципальной собственности, под многоквартирными жилыми домами) в отношении которых проведен государственный кадастровый учет,  шт.</t>
  </si>
  <si>
    <t>Руководитель структурного подзразделения администрации района Начальник отдела по ЖВ и МС ______________________</t>
  </si>
  <si>
    <t>Исполнитель: Сенацкая Н.В., ведущий специалист, тел.: 8 982 58818 86</t>
  </si>
  <si>
    <t xml:space="preserve"> *- финансовые затраты, предусмотренные в 2021 году на реализацию муниципальной программы по состоянию на 01.01.2021 отражают плановые объемы финансирования мероприятий с января по декабрь 2021 года,  по состоянию на 01.02.2021 и далее отражается фактическое исполнение расходных обязательств суммированное с плановыми объемами последующих периодов.</t>
  </si>
  <si>
    <t>план на 2021 год *</t>
  </si>
  <si>
    <t>Целевые показатели муниципальной программы "Управление муниципальным имуществом Нижневартовского района"</t>
  </si>
  <si>
    <t>Результат реализации. Причины отклонения  фактического исполнения от запланированного</t>
  </si>
  <si>
    <t>Ответственный исполнитель: Управление экологии, природопользования, земельных ресурсов, по жилищным вопросам и муниципальной собственности администрации района</t>
  </si>
  <si>
    <t>Управление экологии, природопользования, земельных ресурсов, по жилищным вопросам и муниципальной собственности администрации района</t>
  </si>
  <si>
    <t>Значение показателя на 2021 год</t>
  </si>
  <si>
    <t>Руководитель  структурного подзразделения администрации района И.о. начальника отдела по ЖВ и МС__________________________ М.А. Киселева</t>
  </si>
  <si>
    <t>Специалист  департамента финансов администрации района___________________ (Н.В. Сенацкая)</t>
  </si>
  <si>
    <t>График (сетевой график)реализации  муниципальной программы за февраль 2021</t>
  </si>
  <si>
    <t>М.А. Киселева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</si>
</sst>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_р_._-;\-* #,##0.00_р_._-;_-* &quot;-&quot;??_р_._-;_-@_-"/>
    <numFmt numFmtId="165" formatCode="0.0"/>
    <numFmt numFmtId="166" formatCode="#,##0.0"/>
    <numFmt numFmtId="167" formatCode="#,##0.0_ ;\-#,##0.0\ "/>
    <numFmt numFmtId="168" formatCode="#,##0.000"/>
    <numFmt numFmtId="169" formatCode="_-* #,##0.0_р_._-;\-* #,##0.0_р_._-;_-* &quot;-&quot;?_р_._-;_-@_-"/>
    <numFmt numFmtId="170" formatCode="#,##0_ ;\-#,##0\ "/>
    <numFmt numFmtId="171" formatCode="#,##0.00_ ;\-#,##0.00\ "/>
  </numFmts>
  <fonts count="27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4"/>
      <name val="Times New Roman"/>
      <family val="1"/>
      <charset val="204"/>
    </font>
    <font>
      <sz val="9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164" fontId="13" fillId="0" borderId="0" applyFont="0" applyFill="0" applyBorder="0" applyAlignment="0" applyProtection="0"/>
  </cellStyleXfs>
  <cellXfs count="497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5" fontId="16" fillId="0" borderId="1" xfId="0" applyNumberFormat="1" applyFont="1" applyBorder="1" applyAlignment="1" applyProtection="1">
      <alignment horizontal="center" vertical="top" wrapText="1"/>
      <protection hidden="1"/>
    </xf>
    <xf numFmtId="165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5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0" xfId="0" applyNumberFormat="1" applyFont="1" applyAlignment="1" applyProtection="1">
      <alignment vertical="center"/>
      <protection hidden="1"/>
    </xf>
    <xf numFmtId="165" fontId="16" fillId="2" borderId="0" xfId="0" applyNumberFormat="1" applyFont="1" applyFill="1" applyAlignment="1" applyProtection="1">
      <alignment vertical="center"/>
      <protection hidden="1"/>
    </xf>
    <xf numFmtId="165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2" xfId="0" applyNumberFormat="1" applyFont="1" applyBorder="1" applyAlignment="1" applyProtection="1">
      <alignment vertical="center"/>
      <protection hidden="1"/>
    </xf>
    <xf numFmtId="165" fontId="16" fillId="0" borderId="3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7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8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7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0" fontId="3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justify" vertical="top"/>
    </xf>
    <xf numFmtId="165" fontId="3" fillId="0" borderId="0" xfId="0" applyNumberFormat="1" applyFont="1" applyFill="1" applyBorder="1" applyAlignment="1" applyProtection="1">
      <alignment horizontal="justify" vertical="top" wrapText="1"/>
    </xf>
    <xf numFmtId="0" fontId="3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 wrapText="1"/>
    </xf>
    <xf numFmtId="165" fontId="3" fillId="0" borderId="0" xfId="2" applyNumberFormat="1" applyFont="1" applyFill="1" applyBorder="1" applyAlignment="1" applyProtection="1">
      <alignment vertical="center" wrapText="1"/>
    </xf>
    <xf numFmtId="165" fontId="3" fillId="0" borderId="0" xfId="0" applyNumberFormat="1" applyFont="1" applyFill="1" applyBorder="1" applyAlignment="1" applyProtection="1">
      <alignment vertical="center" wrapText="1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167" fontId="3" fillId="0" borderId="0" xfId="0" applyNumberFormat="1" applyFont="1" applyFill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 vertical="center"/>
    </xf>
    <xf numFmtId="0" fontId="16" fillId="0" borderId="0" xfId="0" applyFont="1" applyFill="1" applyBorder="1" applyAlignment="1" applyProtection="1">
      <alignment horizontal="justify" vertical="top" wrapText="1"/>
    </xf>
    <xf numFmtId="0" fontId="3" fillId="0" borderId="0" xfId="0" applyFont="1" applyFill="1" applyBorder="1" applyAlignment="1" applyProtection="1">
      <alignment horizontal="left" wrapText="1"/>
    </xf>
    <xf numFmtId="0" fontId="20" fillId="0" borderId="0" xfId="0" applyFont="1" applyFill="1" applyAlignment="1" applyProtection="1">
      <alignment vertical="center"/>
    </xf>
    <xf numFmtId="165" fontId="20" fillId="0" borderId="0" xfId="2" applyNumberFormat="1" applyFont="1" applyFill="1" applyBorder="1" applyAlignment="1" applyProtection="1">
      <alignment vertical="center" wrapText="1"/>
    </xf>
    <xf numFmtId="0" fontId="20" fillId="0" borderId="0" xfId="0" applyFont="1" applyFill="1" applyBorder="1" applyAlignment="1" applyProtection="1">
      <alignment horizontal="left"/>
    </xf>
    <xf numFmtId="165" fontId="20" fillId="0" borderId="0" xfId="0" applyNumberFormat="1" applyFont="1" applyFill="1" applyBorder="1" applyAlignment="1" applyProtection="1">
      <alignment horizontal="left"/>
    </xf>
    <xf numFmtId="0" fontId="20" fillId="0" borderId="0" xfId="0" applyFont="1" applyFill="1" applyAlignment="1" applyProtection="1">
      <alignment horizontal="left" vertical="center"/>
    </xf>
    <xf numFmtId="0" fontId="20" fillId="0" borderId="0" xfId="0" applyFont="1" applyFill="1" applyAlignment="1" applyProtection="1">
      <alignment horizontal="right" vertical="center"/>
    </xf>
    <xf numFmtId="0" fontId="20" fillId="0" borderId="0" xfId="0" applyFont="1" applyFill="1" applyBorder="1" applyAlignment="1" applyProtection="1">
      <alignment horizontal="left" wrapText="1"/>
    </xf>
    <xf numFmtId="0" fontId="20" fillId="0" borderId="0" xfId="0" applyFont="1" applyFill="1" applyBorder="1" applyAlignment="1" applyProtection="1">
      <alignment horizontal="left" wrapText="1"/>
    </xf>
    <xf numFmtId="165" fontId="19" fillId="0" borderId="4" xfId="0" applyNumberFormat="1" applyFont="1" applyFill="1" applyBorder="1" applyAlignment="1" applyProtection="1">
      <alignment horizontal="center" vertical="top" wrapText="1"/>
    </xf>
    <xf numFmtId="165" fontId="19" fillId="0" borderId="1" xfId="0" applyNumberFormat="1" applyFont="1" applyFill="1" applyBorder="1" applyAlignment="1" applyProtection="1">
      <alignment horizontal="center" vertical="top" wrapText="1"/>
    </xf>
    <xf numFmtId="10" fontId="19" fillId="0" borderId="2" xfId="0" applyNumberFormat="1" applyFont="1" applyFill="1" applyBorder="1" applyAlignment="1" applyProtection="1">
      <alignment horizontal="center" vertical="top" wrapText="1"/>
    </xf>
    <xf numFmtId="165" fontId="19" fillId="0" borderId="0" xfId="0" applyNumberFormat="1" applyFont="1" applyFill="1" applyBorder="1" applyAlignment="1" applyProtection="1">
      <alignment horizontal="center" vertical="top" wrapText="1"/>
    </xf>
    <xf numFmtId="10" fontId="19" fillId="0" borderId="15" xfId="0" applyNumberFormat="1" applyFont="1" applyFill="1" applyBorder="1" applyAlignment="1" applyProtection="1">
      <alignment horizontal="center" vertical="top" wrapText="1"/>
    </xf>
    <xf numFmtId="165" fontId="19" fillId="0" borderId="9" xfId="0" applyNumberFormat="1" applyFont="1" applyFill="1" applyBorder="1" applyAlignment="1" applyProtection="1">
      <alignment horizontal="center" vertical="top" wrapText="1"/>
    </xf>
    <xf numFmtId="0" fontId="19" fillId="0" borderId="19" xfId="0" applyNumberFormat="1" applyFont="1" applyFill="1" applyBorder="1" applyAlignment="1" applyProtection="1">
      <alignment horizontal="center" vertical="center" wrapText="1"/>
    </xf>
    <xf numFmtId="0" fontId="19" fillId="0" borderId="10" xfId="0" applyNumberFormat="1" applyFont="1" applyFill="1" applyBorder="1" applyAlignment="1" applyProtection="1">
      <alignment horizontal="center" vertical="center" wrapText="1"/>
    </xf>
    <xf numFmtId="0" fontId="19" fillId="0" borderId="34" xfId="0" applyNumberFormat="1" applyFont="1" applyFill="1" applyBorder="1" applyAlignment="1" applyProtection="1">
      <alignment horizontal="center" vertical="center" wrapText="1"/>
    </xf>
    <xf numFmtId="0" fontId="19" fillId="0" borderId="14" xfId="0" applyNumberFormat="1" applyFont="1" applyFill="1" applyBorder="1" applyAlignment="1" applyProtection="1">
      <alignment horizontal="center" vertical="center" wrapText="1"/>
    </xf>
    <xf numFmtId="0" fontId="19" fillId="0" borderId="35" xfId="0" applyNumberFormat="1" applyFont="1" applyFill="1" applyBorder="1" applyAlignment="1" applyProtection="1">
      <alignment horizontal="center" vertical="center" wrapText="1"/>
    </xf>
    <xf numFmtId="0" fontId="19" fillId="0" borderId="49" xfId="0" applyNumberFormat="1" applyFont="1" applyFill="1" applyBorder="1" applyAlignment="1" applyProtection="1">
      <alignment horizontal="center" vertical="center" wrapText="1"/>
    </xf>
    <xf numFmtId="169" fontId="18" fillId="0" borderId="11" xfId="2" applyNumberFormat="1" applyFont="1" applyFill="1" applyBorder="1" applyAlignment="1" applyProtection="1">
      <alignment horizontal="right" vertical="top" wrapText="1"/>
    </xf>
    <xf numFmtId="169" fontId="18" fillId="0" borderId="5" xfId="2" applyNumberFormat="1" applyFont="1" applyFill="1" applyBorder="1" applyAlignment="1" applyProtection="1">
      <alignment horizontal="right" vertical="top" wrapText="1"/>
    </xf>
    <xf numFmtId="10" fontId="18" fillId="0" borderId="16" xfId="2" applyNumberFormat="1" applyFont="1" applyFill="1" applyBorder="1" applyAlignment="1" applyProtection="1">
      <alignment horizontal="right" vertical="top" wrapText="1"/>
    </xf>
    <xf numFmtId="169" fontId="18" fillId="0" borderId="33" xfId="2" applyNumberFormat="1" applyFont="1" applyFill="1" applyBorder="1" applyAlignment="1" applyProtection="1">
      <alignment horizontal="right" vertical="top" wrapText="1"/>
    </xf>
    <xf numFmtId="10" fontId="18" fillId="0" borderId="5" xfId="2" applyNumberFormat="1" applyFont="1" applyFill="1" applyBorder="1" applyAlignment="1" applyProtection="1">
      <alignment horizontal="right" vertical="top" wrapText="1"/>
    </xf>
    <xf numFmtId="169" fontId="18" fillId="0" borderId="6" xfId="2" applyNumberFormat="1" applyFont="1" applyFill="1" applyBorder="1" applyAlignment="1" applyProtection="1">
      <alignment horizontal="right" vertical="top" wrapText="1"/>
    </xf>
    <xf numFmtId="10" fontId="18" fillId="0" borderId="11" xfId="2" applyNumberFormat="1" applyFont="1" applyFill="1" applyBorder="1" applyAlignment="1" applyProtection="1">
      <alignment horizontal="right" vertical="top" wrapText="1"/>
    </xf>
    <xf numFmtId="169" fontId="18" fillId="0" borderId="3" xfId="2" applyNumberFormat="1" applyFont="1" applyFill="1" applyBorder="1" applyAlignment="1" applyProtection="1">
      <alignment horizontal="right" vertical="top" wrapText="1"/>
    </xf>
    <xf numFmtId="10" fontId="18" fillId="0" borderId="58" xfId="2" applyNumberFormat="1" applyFont="1" applyFill="1" applyBorder="1" applyAlignment="1" applyProtection="1">
      <alignment horizontal="right" vertical="top" wrapText="1"/>
    </xf>
    <xf numFmtId="169" fontId="18" fillId="0" borderId="36" xfId="2" applyNumberFormat="1" applyFont="1" applyFill="1" applyBorder="1" applyAlignment="1" applyProtection="1">
      <alignment horizontal="right" vertical="top" wrapText="1"/>
    </xf>
    <xf numFmtId="169" fontId="18" fillId="0" borderId="56" xfId="2" applyNumberFormat="1" applyFont="1" applyFill="1" applyBorder="1" applyAlignment="1" applyProtection="1">
      <alignment horizontal="right" vertical="top" wrapText="1"/>
    </xf>
    <xf numFmtId="169" fontId="19" fillId="0" borderId="1" xfId="2" applyNumberFormat="1" applyFont="1" applyFill="1" applyBorder="1" applyAlignment="1" applyProtection="1">
      <alignment horizontal="right" vertical="top" wrapText="1"/>
    </xf>
    <xf numFmtId="10" fontId="19" fillId="0" borderId="34" xfId="2" applyNumberFormat="1" applyFont="1" applyFill="1" applyBorder="1" applyAlignment="1" applyProtection="1">
      <alignment horizontal="right" vertical="top" wrapText="1"/>
    </xf>
    <xf numFmtId="169" fontId="19" fillId="0" borderId="39" xfId="2" applyNumberFormat="1" applyFont="1" applyFill="1" applyBorder="1" applyAlignment="1" applyProtection="1">
      <alignment horizontal="right" vertical="top" wrapText="1"/>
    </xf>
    <xf numFmtId="10" fontId="19" fillId="0" borderId="39" xfId="2" applyNumberFormat="1" applyFont="1" applyFill="1" applyBorder="1" applyAlignment="1" applyProtection="1">
      <alignment horizontal="right" vertical="top" wrapText="1"/>
    </xf>
    <xf numFmtId="169" fontId="19" fillId="0" borderId="46" xfId="2" applyNumberFormat="1" applyFont="1" applyFill="1" applyBorder="1" applyAlignment="1" applyProtection="1">
      <alignment horizontal="right" vertical="top" wrapText="1"/>
    </xf>
    <xf numFmtId="169" fontId="19" fillId="0" borderId="41" xfId="2" applyNumberFormat="1" applyFont="1" applyFill="1" applyBorder="1" applyAlignment="1" applyProtection="1">
      <alignment horizontal="right" vertical="top" wrapText="1"/>
    </xf>
    <xf numFmtId="169" fontId="19" fillId="0" borderId="44" xfId="2" applyNumberFormat="1" applyFont="1" applyFill="1" applyBorder="1" applyAlignment="1" applyProtection="1">
      <alignment horizontal="right" vertical="top" wrapText="1"/>
    </xf>
    <xf numFmtId="169" fontId="19" fillId="0" borderId="51" xfId="2" applyNumberFormat="1" applyFont="1" applyFill="1" applyBorder="1" applyAlignment="1" applyProtection="1">
      <alignment horizontal="right" vertical="top" wrapText="1"/>
    </xf>
    <xf numFmtId="10" fontId="19" fillId="0" borderId="10" xfId="2" applyNumberFormat="1" applyFont="1" applyFill="1" applyBorder="1" applyAlignment="1" applyProtection="1">
      <alignment horizontal="right" vertical="top" wrapText="1"/>
    </xf>
    <xf numFmtId="169" fontId="19" fillId="0" borderId="10" xfId="2" applyNumberFormat="1" applyFont="1" applyFill="1" applyBorder="1" applyAlignment="1" applyProtection="1">
      <alignment horizontal="right" vertical="top" wrapText="1"/>
    </xf>
    <xf numFmtId="169" fontId="19" fillId="0" borderId="30" xfId="2" applyNumberFormat="1" applyFont="1" applyFill="1" applyBorder="1" applyAlignment="1" applyProtection="1">
      <alignment horizontal="right" vertical="top" wrapText="1"/>
    </xf>
    <xf numFmtId="10" fontId="19" fillId="0" borderId="57" xfId="2" applyNumberFormat="1" applyFont="1" applyFill="1" applyBorder="1" applyAlignment="1" applyProtection="1">
      <alignment horizontal="right" vertical="top" wrapText="1"/>
    </xf>
    <xf numFmtId="169" fontId="19" fillId="0" borderId="55" xfId="2" applyNumberFormat="1" applyFont="1" applyFill="1" applyBorder="1" applyAlignment="1" applyProtection="1">
      <alignment horizontal="right" vertical="top" wrapText="1"/>
    </xf>
    <xf numFmtId="10" fontId="19" fillId="0" borderId="29" xfId="2" applyNumberFormat="1" applyFont="1" applyFill="1" applyBorder="1" applyAlignment="1" applyProtection="1">
      <alignment horizontal="right" vertical="top" wrapText="1"/>
    </xf>
    <xf numFmtId="169" fontId="19" fillId="0" borderId="34" xfId="2" applyNumberFormat="1" applyFont="1" applyFill="1" applyBorder="1" applyAlignment="1" applyProtection="1">
      <alignment horizontal="right" vertical="top" wrapText="1"/>
    </xf>
    <xf numFmtId="169" fontId="18" fillId="0" borderId="1" xfId="2" applyNumberFormat="1" applyFont="1" applyFill="1" applyBorder="1" applyAlignment="1" applyProtection="1">
      <alignment horizontal="right" vertical="top" wrapText="1"/>
    </xf>
    <xf numFmtId="10" fontId="18" fillId="0" borderId="4" xfId="2" applyNumberFormat="1" applyFont="1" applyFill="1" applyBorder="1" applyAlignment="1" applyProtection="1">
      <alignment horizontal="right" vertical="top" wrapText="1"/>
    </xf>
    <xf numFmtId="169" fontId="18" fillId="0" borderId="4" xfId="2" applyNumberFormat="1" applyFont="1" applyFill="1" applyBorder="1" applyAlignment="1" applyProtection="1">
      <alignment horizontal="right" vertical="top" wrapText="1"/>
    </xf>
    <xf numFmtId="10" fontId="18" fillId="0" borderId="1" xfId="2" applyNumberFormat="1" applyFont="1" applyFill="1" applyBorder="1" applyAlignment="1" applyProtection="1">
      <alignment horizontal="right" vertical="top" wrapText="1"/>
    </xf>
    <xf numFmtId="169" fontId="18" fillId="0" borderId="2" xfId="2" applyNumberFormat="1" applyFont="1" applyFill="1" applyBorder="1" applyAlignment="1" applyProtection="1">
      <alignment horizontal="right" vertical="top" wrapText="1"/>
    </xf>
    <xf numFmtId="10" fontId="18" fillId="0" borderId="48" xfId="2" applyNumberFormat="1" applyFont="1" applyFill="1" applyBorder="1" applyAlignment="1" applyProtection="1">
      <alignment horizontal="right" vertical="top" wrapText="1"/>
    </xf>
    <xf numFmtId="169" fontId="18" fillId="0" borderId="43" xfId="2" applyNumberFormat="1" applyFont="1" applyFill="1" applyBorder="1" applyAlignment="1" applyProtection="1">
      <alignment horizontal="right" vertical="top" wrapText="1"/>
    </xf>
    <xf numFmtId="10" fontId="18" fillId="0" borderId="7" xfId="2" applyNumberFormat="1" applyFont="1" applyFill="1" applyBorder="1" applyAlignment="1" applyProtection="1">
      <alignment horizontal="right" vertical="top" wrapText="1"/>
    </xf>
    <xf numFmtId="10" fontId="18" fillId="0" borderId="2" xfId="2" applyNumberFormat="1" applyFont="1" applyFill="1" applyBorder="1" applyAlignment="1" applyProtection="1">
      <alignment horizontal="right" vertical="top" wrapText="1"/>
    </xf>
    <xf numFmtId="10" fontId="19" fillId="0" borderId="40" xfId="2" applyNumberFormat="1" applyFont="1" applyFill="1" applyBorder="1" applyAlignment="1" applyProtection="1">
      <alignment horizontal="right" vertical="top" wrapText="1"/>
    </xf>
    <xf numFmtId="10" fontId="19" fillId="0" borderId="46" xfId="2" applyNumberFormat="1" applyFont="1" applyFill="1" applyBorder="1" applyAlignment="1" applyProtection="1">
      <alignment horizontal="right" vertical="top" wrapText="1"/>
    </xf>
    <xf numFmtId="10" fontId="19" fillId="0" borderId="41" xfId="2" applyNumberFormat="1" applyFont="1" applyFill="1" applyBorder="1" applyAlignment="1" applyProtection="1">
      <alignment horizontal="right" vertical="top" wrapText="1"/>
    </xf>
    <xf numFmtId="0" fontId="18" fillId="0" borderId="1" xfId="0" applyFont="1" applyFill="1" applyBorder="1" applyAlignment="1" applyProtection="1">
      <alignment horizontal="left" vertical="center" wrapText="1"/>
    </xf>
    <xf numFmtId="10" fontId="19" fillId="0" borderId="44" xfId="2" applyNumberFormat="1" applyFont="1" applyFill="1" applyBorder="1" applyAlignment="1" applyProtection="1">
      <alignment horizontal="right" vertical="top" wrapText="1"/>
    </xf>
    <xf numFmtId="10" fontId="19" fillId="0" borderId="30" xfId="2" applyNumberFormat="1" applyFont="1" applyFill="1" applyBorder="1" applyAlignment="1" applyProtection="1">
      <alignment horizontal="right" vertical="top" wrapText="1"/>
    </xf>
    <xf numFmtId="169" fontId="19" fillId="0" borderId="50" xfId="2" applyNumberFormat="1" applyFont="1" applyFill="1" applyBorder="1" applyAlignment="1" applyProtection="1">
      <alignment horizontal="right" vertical="top" wrapText="1"/>
    </xf>
    <xf numFmtId="0" fontId="20" fillId="0" borderId="0" xfId="0" applyFont="1" applyFill="1" applyBorder="1" applyAlignment="1" applyProtection="1">
      <alignment horizontal="left"/>
    </xf>
    <xf numFmtId="0" fontId="20" fillId="0" borderId="0" xfId="0" applyFont="1" applyFill="1" applyBorder="1" applyAlignment="1" applyProtection="1"/>
    <xf numFmtId="3" fontId="6" fillId="0" borderId="0" xfId="0" applyNumberFormat="1" applyFont="1" applyAlignment="1">
      <alignment horizontal="center" vertical="center"/>
    </xf>
    <xf numFmtId="0" fontId="6" fillId="0" borderId="0" xfId="0" applyFont="1"/>
    <xf numFmtId="0" fontId="19" fillId="0" borderId="0" xfId="0" applyFont="1"/>
    <xf numFmtId="3" fontId="3" fillId="0" borderId="0" xfId="0" applyNumberFormat="1" applyFont="1" applyAlignment="1">
      <alignment horizontal="center" vertical="center"/>
    </xf>
    <xf numFmtId="0" fontId="3" fillId="0" borderId="0" xfId="0" applyFont="1"/>
    <xf numFmtId="0" fontId="10" fillId="0" borderId="60" xfId="0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0" fillId="0" borderId="0" xfId="0" applyFont="1"/>
    <xf numFmtId="3" fontId="3" fillId="0" borderId="32" xfId="0" applyNumberFormat="1" applyFont="1" applyBorder="1" applyAlignment="1" applyProtection="1">
      <alignment horizontal="center" vertical="top" wrapText="1"/>
      <protection locked="0"/>
    </xf>
    <xf numFmtId="0" fontId="3" fillId="0" borderId="5" xfId="0" applyFont="1" applyFill="1" applyBorder="1" applyAlignment="1" applyProtection="1">
      <alignment horizontal="center" vertical="top" wrapText="1"/>
    </xf>
    <xf numFmtId="170" fontId="3" fillId="0" borderId="5" xfId="2" applyNumberFormat="1" applyFont="1" applyBorder="1" applyAlignment="1">
      <alignment horizontal="center" vertical="top" wrapText="1"/>
    </xf>
    <xf numFmtId="170" fontId="3" fillId="0" borderId="33" xfId="2" applyNumberFormat="1" applyFont="1" applyBorder="1" applyAlignment="1">
      <alignment horizontal="center" vertical="top" wrapText="1"/>
    </xf>
    <xf numFmtId="171" fontId="3" fillId="0" borderId="33" xfId="2" applyNumberFormat="1" applyFont="1" applyBorder="1" applyAlignment="1">
      <alignment horizontal="center" vertical="top" wrapText="1"/>
    </xf>
    <xf numFmtId="165" fontId="3" fillId="0" borderId="0" xfId="0" applyNumberFormat="1" applyFont="1" applyFill="1" applyBorder="1" applyAlignment="1">
      <alignment horizontal="justify" vertical="top" wrapText="1"/>
    </xf>
    <xf numFmtId="0" fontId="16" fillId="0" borderId="0" xfId="0" applyFont="1" applyBorder="1" applyAlignment="1">
      <alignment horizontal="justify" vertical="top" wrapText="1"/>
    </xf>
    <xf numFmtId="0" fontId="3" fillId="0" borderId="0" xfId="0" applyFont="1" applyFill="1" applyBorder="1" applyAlignment="1">
      <alignment horizontal="justify" vertical="top"/>
    </xf>
    <xf numFmtId="0" fontId="23" fillId="0" borderId="0" xfId="0" applyFont="1" applyBorder="1" applyAlignment="1">
      <alignment horizontal="justify" vertical="top" wrapText="1"/>
    </xf>
    <xf numFmtId="0" fontId="19" fillId="0" borderId="0" xfId="0" applyFont="1" applyFill="1" applyBorder="1" applyAlignment="1">
      <alignment horizontal="justify" vertical="top"/>
    </xf>
    <xf numFmtId="165" fontId="19" fillId="0" borderId="0" xfId="0" applyNumberFormat="1" applyFont="1" applyFill="1" applyBorder="1" applyAlignment="1" applyProtection="1">
      <alignment horizontal="left"/>
    </xf>
    <xf numFmtId="0" fontId="19" fillId="0" borderId="0" xfId="0" applyFont="1" applyFill="1" applyAlignment="1" applyProtection="1">
      <alignment vertical="center"/>
    </xf>
    <xf numFmtId="0" fontId="19" fillId="0" borderId="0" xfId="0" applyFont="1" applyFill="1" applyAlignment="1" applyProtection="1">
      <alignment horizontal="left" vertical="center"/>
    </xf>
    <xf numFmtId="0" fontId="19" fillId="0" borderId="0" xfId="0" applyFont="1" applyFill="1" applyAlignment="1" applyProtection="1">
      <alignment horizontal="right" vertical="center"/>
    </xf>
    <xf numFmtId="165" fontId="19" fillId="0" borderId="0" xfId="2" applyNumberFormat="1" applyFont="1" applyFill="1" applyBorder="1" applyAlignment="1" applyProtection="1">
      <alignment vertical="center" wrapText="1"/>
    </xf>
    <xf numFmtId="0" fontId="24" fillId="0" borderId="0" xfId="0" applyFont="1" applyFill="1" applyBorder="1" applyAlignment="1" applyProtection="1"/>
    <xf numFmtId="169" fontId="19" fillId="0" borderId="61" xfId="2" applyNumberFormat="1" applyFont="1" applyFill="1" applyBorder="1" applyAlignment="1" applyProtection="1">
      <alignment horizontal="right" vertical="top" wrapText="1"/>
    </xf>
    <xf numFmtId="165" fontId="18" fillId="0" borderId="47" xfId="0" applyNumberFormat="1" applyFont="1" applyFill="1" applyBorder="1" applyAlignment="1" applyProtection="1">
      <alignment horizontal="left" vertical="top" wrapText="1"/>
    </xf>
    <xf numFmtId="0" fontId="15" fillId="0" borderId="5" xfId="0" applyFont="1" applyBorder="1" applyAlignment="1">
      <alignment vertical="top" wrapText="1"/>
    </xf>
    <xf numFmtId="0" fontId="15" fillId="0" borderId="8" xfId="0" applyFont="1" applyBorder="1" applyAlignment="1">
      <alignment vertical="top" wrapText="1"/>
    </xf>
    <xf numFmtId="0" fontId="23" fillId="0" borderId="7" xfId="0" applyFont="1" applyBorder="1" applyAlignment="1">
      <alignment wrapText="1"/>
    </xf>
    <xf numFmtId="0" fontId="21" fillId="0" borderId="0" xfId="0" applyFont="1" applyBorder="1" applyAlignment="1">
      <alignment horizontal="center" vertical="top"/>
    </xf>
    <xf numFmtId="0" fontId="18" fillId="0" borderId="10" xfId="0" applyFont="1" applyFill="1" applyBorder="1" applyAlignment="1" applyProtection="1">
      <alignment horizontal="left" vertical="top" wrapText="1"/>
    </xf>
    <xf numFmtId="0" fontId="15" fillId="0" borderId="1" xfId="0" applyFont="1" applyFill="1" applyBorder="1" applyAlignment="1">
      <alignment vertical="top" wrapText="1"/>
    </xf>
    <xf numFmtId="0" fontId="23" fillId="0" borderId="1" xfId="0" applyFont="1" applyFill="1" applyBorder="1" applyAlignment="1">
      <alignment wrapText="1"/>
    </xf>
    <xf numFmtId="0" fontId="15" fillId="0" borderId="8" xfId="0" applyFont="1" applyFill="1" applyBorder="1" applyAlignment="1">
      <alignment vertical="top" wrapText="1"/>
    </xf>
    <xf numFmtId="0" fontId="3" fillId="0" borderId="1" xfId="0" applyFont="1" applyBorder="1"/>
    <xf numFmtId="4" fontId="18" fillId="0" borderId="2" xfId="2" applyNumberFormat="1" applyFont="1" applyFill="1" applyBorder="1" applyAlignment="1" applyProtection="1">
      <alignment horizontal="right" vertical="top" wrapText="1"/>
    </xf>
    <xf numFmtId="4" fontId="19" fillId="0" borderId="41" xfId="2" applyNumberFormat="1" applyFont="1" applyFill="1" applyBorder="1" applyAlignment="1" applyProtection="1">
      <alignment horizontal="right" vertical="top" wrapText="1"/>
    </xf>
    <xf numFmtId="4" fontId="19" fillId="0" borderId="44" xfId="2" applyNumberFormat="1" applyFont="1" applyFill="1" applyBorder="1" applyAlignment="1" applyProtection="1">
      <alignment horizontal="right" vertical="top" wrapText="1"/>
    </xf>
    <xf numFmtId="4" fontId="18" fillId="0" borderId="43" xfId="2" applyNumberFormat="1" applyFont="1" applyFill="1" applyBorder="1" applyAlignment="1" applyProtection="1">
      <alignment horizontal="right" vertical="top" wrapText="1"/>
    </xf>
    <xf numFmtId="169" fontId="18" fillId="2" borderId="1" xfId="2" applyNumberFormat="1" applyFont="1" applyFill="1" applyBorder="1" applyAlignment="1" applyProtection="1">
      <alignment horizontal="right" vertical="top" wrapText="1"/>
    </xf>
    <xf numFmtId="169" fontId="18" fillId="2" borderId="2" xfId="2" applyNumberFormat="1" applyFont="1" applyFill="1" applyBorder="1" applyAlignment="1" applyProtection="1">
      <alignment horizontal="right" vertical="top" wrapText="1"/>
    </xf>
    <xf numFmtId="0" fontId="3" fillId="2" borderId="0" xfId="0" applyFont="1" applyFill="1" applyBorder="1" applyAlignment="1" applyProtection="1">
      <alignment vertical="center"/>
    </xf>
    <xf numFmtId="169" fontId="18" fillId="4" borderId="1" xfId="2" applyNumberFormat="1" applyFont="1" applyFill="1" applyBorder="1" applyAlignment="1" applyProtection="1">
      <alignment horizontal="right" vertical="top" wrapText="1"/>
    </xf>
    <xf numFmtId="10" fontId="18" fillId="4" borderId="1" xfId="2" applyNumberFormat="1" applyFont="1" applyFill="1" applyBorder="1" applyAlignment="1" applyProtection="1">
      <alignment horizontal="right" vertical="top" wrapText="1"/>
    </xf>
    <xf numFmtId="10" fontId="18" fillId="4" borderId="2" xfId="2" applyNumberFormat="1" applyFont="1" applyFill="1" applyBorder="1" applyAlignment="1" applyProtection="1">
      <alignment horizontal="right" vertical="top" wrapText="1"/>
    </xf>
    <xf numFmtId="169" fontId="18" fillId="4" borderId="2" xfId="2" applyNumberFormat="1" applyFont="1" applyFill="1" applyBorder="1" applyAlignment="1" applyProtection="1">
      <alignment horizontal="right" vertical="top" wrapText="1"/>
    </xf>
    <xf numFmtId="0" fontId="3" fillId="4" borderId="0" xfId="0" applyFont="1" applyFill="1" applyBorder="1" applyAlignment="1" applyProtection="1">
      <alignment vertical="center"/>
    </xf>
    <xf numFmtId="0" fontId="18" fillId="4" borderId="1" xfId="0" applyFont="1" applyFill="1" applyBorder="1" applyAlignment="1" applyProtection="1">
      <alignment horizontal="left" vertical="center" wrapText="1"/>
    </xf>
    <xf numFmtId="0" fontId="18" fillId="5" borderId="1" xfId="0" applyFont="1" applyFill="1" applyBorder="1" applyAlignment="1" applyProtection="1">
      <alignment horizontal="left" vertical="center" wrapText="1"/>
    </xf>
    <xf numFmtId="169" fontId="18" fillId="5" borderId="1" xfId="2" applyNumberFormat="1" applyFont="1" applyFill="1" applyBorder="1" applyAlignment="1" applyProtection="1">
      <alignment horizontal="right" vertical="top" wrapText="1"/>
    </xf>
    <xf numFmtId="10" fontId="18" fillId="5" borderId="4" xfId="2" applyNumberFormat="1" applyFont="1" applyFill="1" applyBorder="1" applyAlignment="1" applyProtection="1">
      <alignment horizontal="right" vertical="top" wrapText="1"/>
    </xf>
    <xf numFmtId="10" fontId="18" fillId="5" borderId="1" xfId="2" applyNumberFormat="1" applyFont="1" applyFill="1" applyBorder="1" applyAlignment="1" applyProtection="1">
      <alignment horizontal="right" vertical="top" wrapText="1"/>
    </xf>
    <xf numFmtId="10" fontId="18" fillId="5" borderId="7" xfId="2" applyNumberFormat="1" applyFont="1" applyFill="1" applyBorder="1" applyAlignment="1" applyProtection="1">
      <alignment horizontal="right" vertical="top" wrapText="1"/>
    </xf>
    <xf numFmtId="10" fontId="18" fillId="5" borderId="2" xfId="2" applyNumberFormat="1" applyFont="1" applyFill="1" applyBorder="1" applyAlignment="1" applyProtection="1">
      <alignment horizontal="right" vertical="top" wrapText="1"/>
    </xf>
    <xf numFmtId="169" fontId="18" fillId="5" borderId="7" xfId="2" applyNumberFormat="1" applyFont="1" applyFill="1" applyBorder="1" applyAlignment="1" applyProtection="1">
      <alignment horizontal="right" vertical="top" wrapText="1"/>
    </xf>
    <xf numFmtId="0" fontId="3" fillId="5" borderId="0" xfId="0" applyFont="1" applyFill="1" applyBorder="1" applyAlignment="1" applyProtection="1">
      <alignment vertical="center"/>
    </xf>
    <xf numFmtId="10" fontId="18" fillId="4" borderId="43" xfId="2" applyNumberFormat="1" applyFont="1" applyFill="1" applyBorder="1" applyAlignment="1" applyProtection="1">
      <alignment horizontal="right" vertical="top" wrapText="1"/>
    </xf>
    <xf numFmtId="169" fontId="18" fillId="4" borderId="43" xfId="2" applyNumberFormat="1" applyFont="1" applyFill="1" applyBorder="1" applyAlignment="1" applyProtection="1">
      <alignment horizontal="right" vertical="top" wrapText="1"/>
    </xf>
    <xf numFmtId="10" fontId="18" fillId="5" borderId="43" xfId="2" applyNumberFormat="1" applyFont="1" applyFill="1" applyBorder="1" applyAlignment="1" applyProtection="1">
      <alignment horizontal="right" vertical="top" wrapText="1"/>
    </xf>
    <xf numFmtId="0" fontId="18" fillId="2" borderId="1" xfId="0" applyFont="1" applyFill="1" applyBorder="1" applyAlignment="1" applyProtection="1">
      <alignment horizontal="left" vertical="top" wrapText="1"/>
    </xf>
    <xf numFmtId="4" fontId="19" fillId="0" borderId="1" xfId="0" applyNumberFormat="1" applyFont="1" applyFill="1" applyBorder="1" applyAlignment="1" applyProtection="1">
      <alignment horizontal="center" vertical="top" wrapText="1"/>
    </xf>
    <xf numFmtId="4" fontId="18" fillId="0" borderId="5" xfId="2" applyNumberFormat="1" applyFont="1" applyFill="1" applyBorder="1" applyAlignment="1" applyProtection="1">
      <alignment horizontal="right" vertical="top" wrapText="1"/>
    </xf>
    <xf numFmtId="4" fontId="19" fillId="0" borderId="39" xfId="2" applyNumberFormat="1" applyFont="1" applyFill="1" applyBorder="1" applyAlignment="1" applyProtection="1">
      <alignment horizontal="right" vertical="top" wrapText="1"/>
    </xf>
    <xf numFmtId="4" fontId="18" fillId="0" borderId="1" xfId="2" applyNumberFormat="1" applyFont="1" applyFill="1" applyBorder="1" applyAlignment="1" applyProtection="1">
      <alignment horizontal="right" vertical="top" wrapText="1"/>
    </xf>
    <xf numFmtId="4" fontId="19" fillId="0" borderId="10" xfId="2" applyNumberFormat="1" applyFont="1" applyFill="1" applyBorder="1" applyAlignment="1" applyProtection="1">
      <alignment horizontal="right" vertical="top" wrapText="1"/>
    </xf>
    <xf numFmtId="4" fontId="19" fillId="0" borderId="30" xfId="2" applyNumberFormat="1" applyFont="1" applyFill="1" applyBorder="1" applyAlignment="1" applyProtection="1">
      <alignment horizontal="right" vertical="top" wrapText="1"/>
    </xf>
    <xf numFmtId="4" fontId="18" fillId="0" borderId="4" xfId="2" applyNumberFormat="1" applyFont="1" applyFill="1" applyBorder="1" applyAlignment="1" applyProtection="1">
      <alignment horizontal="right" vertical="top" wrapText="1"/>
    </xf>
    <xf numFmtId="4" fontId="18" fillId="4" borderId="1" xfId="2" applyNumberFormat="1" applyFont="1" applyFill="1" applyBorder="1" applyAlignment="1" applyProtection="1">
      <alignment horizontal="right" vertical="top" wrapText="1"/>
    </xf>
    <xf numFmtId="4" fontId="18" fillId="5" borderId="1" xfId="2" applyNumberFormat="1" applyFont="1" applyFill="1" applyBorder="1" applyAlignment="1" applyProtection="1">
      <alignment horizontal="right" vertical="top" wrapText="1"/>
    </xf>
    <xf numFmtId="4" fontId="19" fillId="0" borderId="1" xfId="2" applyNumberFormat="1" applyFont="1" applyFill="1" applyBorder="1" applyAlignment="1" applyProtection="1">
      <alignment horizontal="right" vertical="top" wrapText="1"/>
    </xf>
    <xf numFmtId="4" fontId="16" fillId="0" borderId="0" xfId="0" applyNumberFormat="1" applyFont="1" applyFill="1" applyBorder="1" applyAlignment="1" applyProtection="1">
      <alignment horizontal="justify" vertical="top" wrapText="1"/>
    </xf>
    <xf numFmtId="4" fontId="20" fillId="0" borderId="0" xfId="0" applyNumberFormat="1" applyFont="1" applyFill="1" applyBorder="1" applyAlignment="1" applyProtection="1">
      <alignment horizontal="left" wrapText="1"/>
    </xf>
    <xf numFmtId="4" fontId="20" fillId="0" borderId="0" xfId="0" applyNumberFormat="1" applyFont="1" applyFill="1" applyBorder="1" applyAlignment="1" applyProtection="1">
      <alignment horizontal="left"/>
    </xf>
    <xf numFmtId="4" fontId="20" fillId="0" borderId="0" xfId="0" applyNumberFormat="1" applyFont="1" applyFill="1" applyAlignment="1" applyProtection="1">
      <alignment vertical="center"/>
    </xf>
    <xf numFmtId="4" fontId="3" fillId="0" borderId="0" xfId="0" applyNumberFormat="1" applyFont="1" applyFill="1" applyAlignment="1" applyProtection="1">
      <alignment vertical="center"/>
    </xf>
    <xf numFmtId="4" fontId="19" fillId="0" borderId="9" xfId="0" applyNumberFormat="1" applyFont="1" applyFill="1" applyBorder="1" applyAlignment="1" applyProtection="1">
      <alignment horizontal="center" vertical="top" wrapText="1"/>
    </xf>
    <xf numFmtId="4" fontId="18" fillId="0" borderId="11" xfId="2" applyNumberFormat="1" applyFont="1" applyFill="1" applyBorder="1" applyAlignment="1" applyProtection="1">
      <alignment horizontal="right" vertical="top" wrapText="1"/>
    </xf>
    <xf numFmtId="4" fontId="18" fillId="0" borderId="36" xfId="2" applyNumberFormat="1" applyFont="1" applyFill="1" applyBorder="1" applyAlignment="1" applyProtection="1">
      <alignment horizontal="right" vertical="top" wrapText="1"/>
    </xf>
    <xf numFmtId="4" fontId="19" fillId="0" borderId="37" xfId="2" applyNumberFormat="1" applyFont="1" applyFill="1" applyBorder="1" applyAlignment="1" applyProtection="1">
      <alignment horizontal="right" vertical="top" wrapText="1"/>
    </xf>
    <xf numFmtId="4" fontId="18" fillId="0" borderId="38" xfId="2" applyNumberFormat="1" applyFont="1" applyFill="1" applyBorder="1" applyAlignment="1" applyProtection="1">
      <alignment horizontal="right" vertical="top" wrapText="1"/>
    </xf>
    <xf numFmtId="4" fontId="19" fillId="0" borderId="29" xfId="2" applyNumberFormat="1" applyFont="1" applyFill="1" applyBorder="1" applyAlignment="1" applyProtection="1">
      <alignment horizontal="right" vertical="top" wrapText="1"/>
    </xf>
    <xf numFmtId="4" fontId="19" fillId="0" borderId="54" xfId="2" applyNumberFormat="1" applyFont="1" applyFill="1" applyBorder="1" applyAlignment="1" applyProtection="1">
      <alignment horizontal="right" vertical="top" wrapText="1"/>
    </xf>
    <xf numFmtId="4" fontId="18" fillId="4" borderId="2" xfId="2" applyNumberFormat="1" applyFont="1" applyFill="1" applyBorder="1" applyAlignment="1" applyProtection="1">
      <alignment horizontal="right" vertical="top" wrapText="1"/>
    </xf>
    <xf numFmtId="4" fontId="18" fillId="5" borderId="4" xfId="2" applyNumberFormat="1" applyFont="1" applyFill="1" applyBorder="1" applyAlignment="1" applyProtection="1">
      <alignment horizontal="right" vertical="top" wrapText="1"/>
    </xf>
    <xf numFmtId="4" fontId="19" fillId="0" borderId="40" xfId="2" applyNumberFormat="1" applyFont="1" applyFill="1" applyBorder="1" applyAlignment="1" applyProtection="1">
      <alignment horizontal="right" vertical="top" wrapText="1"/>
    </xf>
    <xf numFmtId="4" fontId="19" fillId="0" borderId="34" xfId="2" applyNumberFormat="1" applyFont="1" applyFill="1" applyBorder="1" applyAlignment="1" applyProtection="1">
      <alignment horizontal="right" vertical="top" wrapText="1"/>
    </xf>
    <xf numFmtId="4" fontId="18" fillId="5" borderId="43" xfId="2" applyNumberFormat="1" applyFont="1" applyFill="1" applyBorder="1" applyAlignment="1" applyProtection="1">
      <alignment horizontal="right" vertical="top" wrapText="1"/>
    </xf>
    <xf numFmtId="4" fontId="18" fillId="4" borderId="43" xfId="2" applyNumberFormat="1" applyFont="1" applyFill="1" applyBorder="1" applyAlignment="1" applyProtection="1">
      <alignment horizontal="right" vertical="top" wrapText="1"/>
    </xf>
    <xf numFmtId="4" fontId="3" fillId="0" borderId="0" xfId="0" applyNumberFormat="1" applyFont="1" applyFill="1" applyBorder="1" applyAlignment="1" applyProtection="1">
      <alignment horizontal="left" wrapText="1"/>
    </xf>
    <xf numFmtId="4" fontId="3" fillId="0" borderId="0" xfId="0" applyNumberFormat="1" applyFont="1" applyFill="1" applyBorder="1" applyAlignment="1" applyProtection="1">
      <alignment horizontal="left"/>
    </xf>
    <xf numFmtId="4" fontId="20" fillId="0" borderId="0" xfId="0" applyNumberFormat="1" applyFont="1" applyFill="1" applyBorder="1" applyAlignment="1" applyProtection="1">
      <alignment vertical="center"/>
    </xf>
    <xf numFmtId="4" fontId="3" fillId="0" borderId="0" xfId="0" applyNumberFormat="1" applyFont="1" applyFill="1" applyBorder="1" applyAlignment="1" applyProtection="1">
      <alignment vertical="center"/>
    </xf>
    <xf numFmtId="0" fontId="18" fillId="0" borderId="0" xfId="0" applyFont="1" applyAlignment="1">
      <alignment horizontal="center" vertical="top" wrapText="1"/>
    </xf>
    <xf numFmtId="4" fontId="18" fillId="4" borderId="5" xfId="0" applyNumberFormat="1" applyFont="1" applyFill="1" applyBorder="1" applyAlignment="1" applyProtection="1">
      <alignment horizontal="left" vertical="center" wrapText="1"/>
    </xf>
    <xf numFmtId="4" fontId="18" fillId="4" borderId="5" xfId="2" applyNumberFormat="1" applyFont="1" applyFill="1" applyBorder="1" applyAlignment="1" applyProtection="1">
      <alignment horizontal="right" vertical="top" wrapText="1"/>
    </xf>
    <xf numFmtId="4" fontId="18" fillId="4" borderId="6" xfId="2" applyNumberFormat="1" applyFont="1" applyFill="1" applyBorder="1" applyAlignment="1" applyProtection="1">
      <alignment horizontal="right" vertical="top" wrapText="1"/>
    </xf>
    <xf numFmtId="4" fontId="18" fillId="4" borderId="52" xfId="2" applyNumberFormat="1" applyFont="1" applyFill="1" applyBorder="1" applyAlignment="1" applyProtection="1">
      <alignment horizontal="right" vertical="top" wrapText="1"/>
    </xf>
    <xf numFmtId="4" fontId="15" fillId="0" borderId="8" xfId="0" applyNumberFormat="1" applyFont="1" applyBorder="1" applyAlignment="1">
      <alignment vertical="top" wrapText="1"/>
    </xf>
    <xf numFmtId="4" fontId="18" fillId="6" borderId="10" xfId="2" applyNumberFormat="1" applyFont="1" applyFill="1" applyBorder="1" applyAlignment="1" applyProtection="1">
      <alignment horizontal="right" vertical="top" wrapText="1"/>
    </xf>
    <xf numFmtId="169" fontId="19" fillId="6" borderId="39" xfId="2" applyNumberFormat="1" applyFont="1" applyFill="1" applyBorder="1" applyAlignment="1" applyProtection="1">
      <alignment horizontal="right" vertical="top" wrapText="1"/>
    </xf>
    <xf numFmtId="169" fontId="19" fillId="4" borderId="0" xfId="0" applyNumberFormat="1" applyFont="1" applyFill="1" applyBorder="1" applyAlignment="1" applyProtection="1">
      <alignment horizontal="right"/>
    </xf>
    <xf numFmtId="0" fontId="19" fillId="0" borderId="1" xfId="0" applyFont="1" applyFill="1" applyBorder="1" applyAlignment="1" applyProtection="1">
      <alignment horizontal="right" vertical="center"/>
    </xf>
    <xf numFmtId="166" fontId="18" fillId="4" borderId="1" xfId="2" applyNumberFormat="1" applyFont="1" applyFill="1" applyBorder="1" applyAlignment="1" applyProtection="1">
      <alignment horizontal="right" vertical="top" wrapText="1"/>
    </xf>
    <xf numFmtId="166" fontId="18" fillId="4" borderId="4" xfId="2" applyNumberFormat="1" applyFont="1" applyFill="1" applyBorder="1" applyAlignment="1" applyProtection="1">
      <alignment horizontal="right" vertical="top" wrapText="1"/>
    </xf>
    <xf numFmtId="166" fontId="3" fillId="4" borderId="0" xfId="0" applyNumberFormat="1" applyFont="1" applyFill="1" applyBorder="1" applyAlignment="1" applyProtection="1">
      <alignment vertical="center"/>
    </xf>
    <xf numFmtId="166" fontId="19" fillId="0" borderId="39" xfId="2" applyNumberFormat="1" applyFont="1" applyFill="1" applyBorder="1" applyAlignment="1" applyProtection="1">
      <alignment horizontal="right" vertical="top" wrapText="1"/>
    </xf>
    <xf numFmtId="166" fontId="3" fillId="0" borderId="0" xfId="0" applyNumberFormat="1" applyFont="1" applyFill="1" applyBorder="1" applyAlignment="1" applyProtection="1">
      <alignment vertical="center"/>
    </xf>
    <xf numFmtId="0" fontId="3" fillId="0" borderId="5" xfId="0" applyFont="1" applyBorder="1" applyAlignment="1" applyProtection="1">
      <alignment vertical="top" wrapText="1"/>
      <protection locked="0"/>
    </xf>
    <xf numFmtId="9" fontId="3" fillId="0" borderId="5" xfId="2" applyNumberFormat="1" applyFont="1" applyBorder="1" applyAlignment="1">
      <alignment horizontal="center" vertical="top" wrapText="1"/>
    </xf>
    <xf numFmtId="3" fontId="3" fillId="0" borderId="63" xfId="0" applyNumberFormat="1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</xf>
    <xf numFmtId="170" fontId="3" fillId="0" borderId="1" xfId="2" applyNumberFormat="1" applyFont="1" applyBorder="1" applyAlignment="1">
      <alignment horizontal="center" vertical="top" wrapText="1"/>
    </xf>
    <xf numFmtId="170" fontId="3" fillId="0" borderId="4" xfId="2" applyNumberFormat="1" applyFont="1" applyBorder="1" applyAlignment="1">
      <alignment horizontal="center" vertical="top" wrapText="1"/>
    </xf>
    <xf numFmtId="170" fontId="3" fillId="0" borderId="1" xfId="2" applyNumberFormat="1" applyFont="1" applyFill="1" applyBorder="1" applyAlignment="1">
      <alignment horizontal="center" vertical="top" wrapText="1"/>
    </xf>
    <xf numFmtId="9" fontId="3" fillId="0" borderId="1" xfId="2" applyNumberFormat="1" applyFont="1" applyBorder="1" applyAlignment="1">
      <alignment horizontal="center" vertical="top" wrapText="1"/>
    </xf>
    <xf numFmtId="0" fontId="23" fillId="0" borderId="0" xfId="0" applyFont="1" applyBorder="1" applyAlignment="1">
      <alignment horizontal="left" vertical="top"/>
    </xf>
    <xf numFmtId="0" fontId="19" fillId="0" borderId="0" xfId="0" applyFont="1" applyFill="1" applyBorder="1" applyAlignment="1" applyProtection="1">
      <alignment horizontal="left"/>
    </xf>
    <xf numFmtId="0" fontId="19" fillId="0" borderId="8" xfId="0" applyFont="1" applyFill="1" applyBorder="1" applyAlignment="1" applyProtection="1">
      <alignment horizontal="center" vertical="top"/>
    </xf>
    <xf numFmtId="165" fontId="19" fillId="0" borderId="32" xfId="0" applyNumberFormat="1" applyFont="1" applyFill="1" applyBorder="1" applyAlignment="1" applyProtection="1">
      <alignment horizontal="center" vertical="center" wrapText="1"/>
    </xf>
    <xf numFmtId="165" fontId="18" fillId="0" borderId="5" xfId="0" applyNumberFormat="1" applyFont="1" applyFill="1" applyBorder="1" applyAlignment="1" applyProtection="1">
      <alignment horizontal="left" vertical="top" wrapText="1"/>
    </xf>
    <xf numFmtId="165" fontId="19" fillId="0" borderId="5" xfId="0" applyNumberFormat="1" applyFont="1" applyFill="1" applyBorder="1" applyAlignment="1" applyProtection="1">
      <alignment horizontal="left" vertical="top" wrapText="1"/>
    </xf>
    <xf numFmtId="0" fontId="19" fillId="0" borderId="29" xfId="0" applyNumberFormat="1" applyFont="1" applyFill="1" applyBorder="1" applyAlignment="1" applyProtection="1">
      <alignment horizontal="center" vertical="center" wrapText="1"/>
    </xf>
    <xf numFmtId="0" fontId="19" fillId="0" borderId="25" xfId="0" applyNumberFormat="1" applyFont="1" applyFill="1" applyBorder="1" applyAlignment="1" applyProtection="1">
      <alignment horizontal="center" vertical="center" wrapText="1"/>
    </xf>
    <xf numFmtId="0" fontId="19" fillId="0" borderId="18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vertical="center"/>
    </xf>
    <xf numFmtId="0" fontId="18" fillId="7" borderId="1" xfId="0" applyFont="1" applyFill="1" applyBorder="1" applyAlignment="1" applyProtection="1">
      <alignment horizontal="left" vertical="center" wrapText="1"/>
    </xf>
    <xf numFmtId="169" fontId="18" fillId="7" borderId="1" xfId="2" applyNumberFormat="1" applyFont="1" applyFill="1" applyBorder="1" applyAlignment="1" applyProtection="1">
      <alignment horizontal="right" vertical="top" wrapText="1"/>
    </xf>
    <xf numFmtId="10" fontId="18" fillId="7" borderId="1" xfId="2" applyNumberFormat="1" applyFont="1" applyFill="1" applyBorder="1" applyAlignment="1" applyProtection="1">
      <alignment horizontal="right" vertical="top" wrapText="1"/>
    </xf>
    <xf numFmtId="4" fontId="18" fillId="7" borderId="1" xfId="2" applyNumberFormat="1" applyFont="1" applyFill="1" applyBorder="1" applyAlignment="1" applyProtection="1">
      <alignment horizontal="right" vertical="top" wrapText="1"/>
    </xf>
    <xf numFmtId="4" fontId="18" fillId="7" borderId="2" xfId="2" applyNumberFormat="1" applyFont="1" applyFill="1" applyBorder="1" applyAlignment="1" applyProtection="1">
      <alignment horizontal="right" vertical="top" wrapText="1"/>
    </xf>
    <xf numFmtId="10" fontId="18" fillId="7" borderId="7" xfId="2" applyNumberFormat="1" applyFont="1" applyFill="1" applyBorder="1" applyAlignment="1" applyProtection="1">
      <alignment horizontal="right" vertical="top" wrapText="1"/>
    </xf>
    <xf numFmtId="4" fontId="18" fillId="7" borderId="43" xfId="2" applyNumberFormat="1" applyFont="1" applyFill="1" applyBorder="1" applyAlignment="1" applyProtection="1">
      <alignment horizontal="right" vertical="top" wrapText="1"/>
    </xf>
    <xf numFmtId="0" fontId="3" fillId="7" borderId="0" xfId="0" applyFont="1" applyFill="1" applyBorder="1" applyAlignment="1" applyProtection="1">
      <alignment vertical="center"/>
    </xf>
    <xf numFmtId="0" fontId="15" fillId="7" borderId="8" xfId="0" applyFont="1" applyFill="1" applyBorder="1" applyAlignment="1">
      <alignment vertical="top" wrapText="1"/>
    </xf>
    <xf numFmtId="169" fontId="19" fillId="7" borderId="39" xfId="2" applyNumberFormat="1" applyFont="1" applyFill="1" applyBorder="1" applyAlignment="1" applyProtection="1">
      <alignment horizontal="right" vertical="top" wrapText="1"/>
    </xf>
    <xf numFmtId="10" fontId="19" fillId="7" borderId="39" xfId="2" applyNumberFormat="1" applyFont="1" applyFill="1" applyBorder="1" applyAlignment="1" applyProtection="1">
      <alignment horizontal="right" vertical="top" wrapText="1"/>
    </xf>
    <xf numFmtId="4" fontId="19" fillId="7" borderId="39" xfId="2" applyNumberFormat="1" applyFont="1" applyFill="1" applyBorder="1" applyAlignment="1" applyProtection="1">
      <alignment horizontal="right" vertical="top" wrapText="1"/>
    </xf>
    <xf numFmtId="169" fontId="19" fillId="7" borderId="46" xfId="2" applyNumberFormat="1" applyFont="1" applyFill="1" applyBorder="1" applyAlignment="1" applyProtection="1">
      <alignment horizontal="right" vertical="top" wrapText="1"/>
    </xf>
    <xf numFmtId="4" fontId="19" fillId="7" borderId="41" xfId="2" applyNumberFormat="1" applyFont="1" applyFill="1" applyBorder="1" applyAlignment="1" applyProtection="1">
      <alignment horizontal="right" vertical="top" wrapText="1"/>
    </xf>
    <xf numFmtId="10" fontId="19" fillId="7" borderId="46" xfId="2" applyNumberFormat="1" applyFont="1" applyFill="1" applyBorder="1" applyAlignment="1" applyProtection="1">
      <alignment horizontal="right" vertical="top" wrapText="1"/>
    </xf>
    <xf numFmtId="4" fontId="19" fillId="7" borderId="44" xfId="2" applyNumberFormat="1" applyFont="1" applyFill="1" applyBorder="1" applyAlignment="1" applyProtection="1">
      <alignment horizontal="right" vertical="top" wrapText="1"/>
    </xf>
    <xf numFmtId="9" fontId="18" fillId="4" borderId="1" xfId="2" applyNumberFormat="1" applyFont="1" applyFill="1" applyBorder="1" applyAlignment="1" applyProtection="1">
      <alignment horizontal="right" vertical="top" wrapText="1"/>
    </xf>
    <xf numFmtId="9" fontId="19" fillId="0" borderId="10" xfId="2" applyNumberFormat="1" applyFont="1" applyFill="1" applyBorder="1" applyAlignment="1" applyProtection="1">
      <alignment horizontal="right" vertical="top" wrapText="1"/>
    </xf>
    <xf numFmtId="9" fontId="18" fillId="4" borderId="33" xfId="2" applyNumberFormat="1" applyFont="1" applyFill="1" applyBorder="1" applyAlignment="1" applyProtection="1">
      <alignment horizontal="right" vertical="top" wrapText="1"/>
    </xf>
    <xf numFmtId="9" fontId="19" fillId="0" borderId="34" xfId="2" applyNumberFormat="1" applyFont="1" applyFill="1" applyBorder="1" applyAlignment="1" applyProtection="1">
      <alignment horizontal="right" vertical="top" wrapText="1"/>
    </xf>
    <xf numFmtId="9" fontId="18" fillId="5" borderId="4" xfId="2" applyNumberFormat="1" applyFont="1" applyFill="1" applyBorder="1" applyAlignment="1" applyProtection="1">
      <alignment horizontal="right" vertical="top" wrapText="1"/>
    </xf>
    <xf numFmtId="9" fontId="19" fillId="0" borderId="40" xfId="2" applyNumberFormat="1" applyFont="1" applyFill="1" applyBorder="1" applyAlignment="1" applyProtection="1">
      <alignment horizontal="right" vertical="top" wrapText="1"/>
    </xf>
    <xf numFmtId="9" fontId="18" fillId="0" borderId="1" xfId="2" applyNumberFormat="1" applyFont="1" applyFill="1" applyBorder="1" applyAlignment="1" applyProtection="1">
      <alignment horizontal="right" vertical="top" wrapText="1"/>
    </xf>
    <xf numFmtId="9" fontId="18" fillId="0" borderId="4" xfId="2" applyNumberFormat="1" applyFont="1" applyFill="1" applyBorder="1" applyAlignment="1" applyProtection="1">
      <alignment horizontal="right" vertical="top" wrapText="1"/>
    </xf>
    <xf numFmtId="9" fontId="18" fillId="7" borderId="4" xfId="2" applyNumberFormat="1" applyFont="1" applyFill="1" applyBorder="1" applyAlignment="1" applyProtection="1">
      <alignment horizontal="right" vertical="top" wrapText="1"/>
    </xf>
    <xf numFmtId="9" fontId="19" fillId="7" borderId="40" xfId="2" applyNumberFormat="1" applyFont="1" applyFill="1" applyBorder="1" applyAlignment="1" applyProtection="1">
      <alignment horizontal="right" vertical="top" wrapText="1"/>
    </xf>
    <xf numFmtId="9" fontId="18" fillId="2" borderId="4" xfId="2" applyNumberFormat="1" applyFont="1" applyFill="1" applyBorder="1" applyAlignment="1" applyProtection="1">
      <alignment horizontal="right" vertical="top" wrapText="1"/>
    </xf>
    <xf numFmtId="9" fontId="18" fillId="4" borderId="4" xfId="2" applyNumberFormat="1" applyFont="1" applyFill="1" applyBorder="1" applyAlignment="1" applyProtection="1">
      <alignment horizontal="right" vertical="top" wrapText="1"/>
    </xf>
    <xf numFmtId="165" fontId="16" fillId="0" borderId="1" xfId="0" applyNumberFormat="1" applyFont="1" applyBorder="1" applyAlignment="1" applyProtection="1">
      <alignment vertical="center"/>
      <protection hidden="1"/>
    </xf>
    <xf numFmtId="165" fontId="16" fillId="0" borderId="1" xfId="0" applyNumberFormat="1" applyFont="1" applyBorder="1" applyAlignment="1">
      <alignment vertical="center"/>
    </xf>
    <xf numFmtId="165" fontId="16" fillId="0" borderId="1" xfId="0" applyNumberFormat="1" applyFont="1" applyBorder="1" applyAlignment="1" applyProtection="1">
      <alignment vertical="center" wrapText="1"/>
      <protection hidden="1"/>
    </xf>
    <xf numFmtId="165" fontId="16" fillId="0" borderId="4" xfId="0" applyNumberFormat="1" applyFont="1" applyBorder="1" applyAlignment="1" applyProtection="1">
      <alignment horizontal="center" vertical="top" wrapText="1"/>
      <protection hidden="1"/>
    </xf>
    <xf numFmtId="165" fontId="16" fillId="0" borderId="7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165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7" xfId="0" applyNumberFormat="1" applyFont="1" applyFill="1" applyBorder="1" applyAlignment="1" applyProtection="1">
      <alignment horizontal="center" vertical="top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65" fontId="19" fillId="0" borderId="10" xfId="0" applyNumberFormat="1" applyFont="1" applyFill="1" applyBorder="1" applyAlignment="1" applyProtection="1">
      <alignment horizontal="left" vertical="top" wrapText="1"/>
    </xf>
    <xf numFmtId="165" fontId="19" fillId="0" borderId="8" xfId="0" applyNumberFormat="1" applyFont="1" applyFill="1" applyBorder="1" applyAlignment="1" applyProtection="1">
      <alignment horizontal="left" vertical="top" wrapText="1"/>
    </xf>
    <xf numFmtId="166" fontId="19" fillId="0" borderId="10" xfId="0" applyNumberFormat="1" applyFont="1" applyFill="1" applyBorder="1" applyAlignment="1" applyProtection="1">
      <alignment horizontal="left" vertical="top" wrapText="1"/>
    </xf>
    <xf numFmtId="166" fontId="19" fillId="0" borderId="8" xfId="0" applyNumberFormat="1" applyFont="1" applyFill="1" applyBorder="1" applyAlignment="1" applyProtection="1">
      <alignment horizontal="left" vertical="top" wrapText="1"/>
    </xf>
    <xf numFmtId="49" fontId="19" fillId="4" borderId="19" xfId="0" applyNumberFormat="1" applyFont="1" applyFill="1" applyBorder="1" applyAlignment="1" applyProtection="1">
      <alignment horizontal="center" vertical="top" wrapText="1"/>
    </xf>
    <xf numFmtId="49" fontId="19" fillId="4" borderId="27" xfId="0" applyNumberFormat="1" applyFont="1" applyFill="1" applyBorder="1" applyAlignment="1" applyProtection="1">
      <alignment horizontal="center" vertical="top" wrapText="1"/>
    </xf>
    <xf numFmtId="165" fontId="19" fillId="4" borderId="10" xfId="0" applyNumberFormat="1" applyFont="1" applyFill="1" applyBorder="1" applyAlignment="1" applyProtection="1">
      <alignment horizontal="left" vertical="top" wrapText="1"/>
    </xf>
    <xf numFmtId="165" fontId="19" fillId="4" borderId="8" xfId="0" applyNumberFormat="1" applyFont="1" applyFill="1" applyBorder="1" applyAlignment="1" applyProtection="1">
      <alignment horizontal="left" vertical="top" wrapText="1"/>
    </xf>
    <xf numFmtId="0" fontId="19" fillId="0" borderId="10" xfId="0" applyFont="1" applyFill="1" applyBorder="1" applyAlignment="1" applyProtection="1">
      <alignment horizontal="left" vertical="top" wrapText="1"/>
    </xf>
    <xf numFmtId="0" fontId="19" fillId="0" borderId="8" xfId="0" applyFont="1" applyFill="1" applyBorder="1" applyAlignment="1" applyProtection="1">
      <alignment horizontal="left" vertical="top" wrapText="1"/>
    </xf>
    <xf numFmtId="0" fontId="18" fillId="0" borderId="26" xfId="0" applyFont="1" applyFill="1" applyBorder="1" applyAlignment="1" applyProtection="1">
      <alignment horizontal="center" vertical="center"/>
    </xf>
    <xf numFmtId="0" fontId="18" fillId="0" borderId="7" xfId="0" applyFont="1" applyFill="1" applyBorder="1" applyAlignment="1" applyProtection="1">
      <alignment horizontal="center" vertical="center"/>
    </xf>
    <xf numFmtId="0" fontId="18" fillId="0" borderId="45" xfId="0" applyFont="1" applyFill="1" applyBorder="1" applyAlignment="1" applyProtection="1">
      <alignment horizontal="center" vertical="center"/>
    </xf>
    <xf numFmtId="49" fontId="19" fillId="0" borderId="19" xfId="0" applyNumberFormat="1" applyFont="1" applyFill="1" applyBorder="1" applyAlignment="1" applyProtection="1">
      <alignment horizontal="center" vertical="top" wrapText="1"/>
    </xf>
    <xf numFmtId="49" fontId="19" fillId="0" borderId="27" xfId="0" applyNumberFormat="1" applyFont="1" applyFill="1" applyBorder="1" applyAlignment="1" applyProtection="1">
      <alignment horizontal="center" vertical="top" wrapText="1"/>
    </xf>
    <xf numFmtId="165" fontId="18" fillId="5" borderId="10" xfId="0" applyNumberFormat="1" applyFont="1" applyFill="1" applyBorder="1" applyAlignment="1" applyProtection="1">
      <alignment horizontal="left" vertical="top" wrapText="1"/>
    </xf>
    <xf numFmtId="165" fontId="18" fillId="5" borderId="8" xfId="0" applyNumberFormat="1" applyFont="1" applyFill="1" applyBorder="1" applyAlignment="1" applyProtection="1">
      <alignment horizontal="left" vertical="top" wrapText="1"/>
    </xf>
    <xf numFmtId="0" fontId="19" fillId="0" borderId="10" xfId="0" applyFont="1" applyFill="1" applyBorder="1" applyAlignment="1" applyProtection="1">
      <alignment horizontal="center" vertical="top"/>
    </xf>
    <xf numFmtId="0" fontId="19" fillId="0" borderId="8" xfId="0" applyFont="1" applyFill="1" applyBorder="1" applyAlignment="1" applyProtection="1">
      <alignment horizontal="center" vertical="top"/>
    </xf>
    <xf numFmtId="165" fontId="18" fillId="0" borderId="21" xfId="0" applyNumberFormat="1" applyFont="1" applyFill="1" applyBorder="1" applyAlignment="1" applyProtection="1">
      <alignment horizontal="left" vertical="top" wrapText="1"/>
    </xf>
    <xf numFmtId="165" fontId="18" fillId="0" borderId="22" xfId="0" applyNumberFormat="1" applyFont="1" applyFill="1" applyBorder="1" applyAlignment="1" applyProtection="1">
      <alignment horizontal="left" vertical="top" wrapText="1"/>
    </xf>
    <xf numFmtId="165" fontId="18" fillId="0" borderId="23" xfId="0" applyNumberFormat="1" applyFont="1" applyFill="1" applyBorder="1" applyAlignment="1" applyProtection="1">
      <alignment horizontal="left" vertical="top" wrapText="1"/>
    </xf>
    <xf numFmtId="165" fontId="18" fillId="0" borderId="20" xfId="0" applyNumberFormat="1" applyFont="1" applyFill="1" applyBorder="1" applyAlignment="1" applyProtection="1">
      <alignment horizontal="left" vertical="top" wrapText="1"/>
    </xf>
    <xf numFmtId="165" fontId="18" fillId="0" borderId="0" xfId="0" applyNumberFormat="1" applyFont="1" applyFill="1" applyBorder="1" applyAlignment="1" applyProtection="1">
      <alignment horizontal="left" vertical="top" wrapText="1"/>
    </xf>
    <xf numFmtId="0" fontId="19" fillId="0" borderId="28" xfId="0" applyFont="1" applyFill="1" applyBorder="1" applyAlignment="1" applyProtection="1">
      <alignment horizontal="left" vertical="top" wrapText="1"/>
    </xf>
    <xf numFmtId="0" fontId="0" fillId="0" borderId="29" xfId="0" applyFill="1" applyBorder="1"/>
    <xf numFmtId="0" fontId="0" fillId="0" borderId="30" xfId="0" applyFill="1" applyBorder="1"/>
    <xf numFmtId="0" fontId="0" fillId="0" borderId="20" xfId="0" applyFill="1" applyBorder="1"/>
    <xf numFmtId="0" fontId="0" fillId="0" borderId="0" xfId="0" applyFill="1"/>
    <xf numFmtId="0" fontId="0" fillId="0" borderId="15" xfId="0" applyFill="1" applyBorder="1"/>
    <xf numFmtId="0" fontId="0" fillId="0" borderId="8" xfId="0" applyBorder="1"/>
    <xf numFmtId="4" fontId="19" fillId="0" borderId="10" xfId="0" applyNumberFormat="1" applyFont="1" applyFill="1" applyBorder="1" applyAlignment="1" applyProtection="1">
      <alignment horizontal="left" vertical="top" wrapText="1"/>
    </xf>
    <xf numFmtId="4" fontId="19" fillId="0" borderId="8" xfId="0" applyNumberFormat="1" applyFont="1" applyFill="1" applyBorder="1" applyAlignment="1" applyProtection="1">
      <alignment horizontal="left" vertical="top" wrapText="1"/>
    </xf>
    <xf numFmtId="0" fontId="19" fillId="0" borderId="34" xfId="0" applyFont="1" applyFill="1" applyBorder="1" applyAlignment="1" applyProtection="1">
      <alignment horizontal="left" vertical="top" wrapText="1"/>
    </xf>
    <xf numFmtId="0" fontId="19" fillId="0" borderId="29" xfId="0" applyFont="1" applyFill="1" applyBorder="1" applyAlignment="1" applyProtection="1">
      <alignment horizontal="left" vertical="top" wrapText="1"/>
    </xf>
    <xf numFmtId="0" fontId="19" fillId="0" borderId="30" xfId="0" applyFont="1" applyFill="1" applyBorder="1" applyAlignment="1" applyProtection="1">
      <alignment horizontal="left" vertical="top" wrapText="1"/>
    </xf>
    <xf numFmtId="0" fontId="19" fillId="0" borderId="9" xfId="0" applyFont="1" applyFill="1" applyBorder="1" applyAlignment="1" applyProtection="1">
      <alignment horizontal="left" vertical="top" wrapText="1"/>
    </xf>
    <xf numFmtId="0" fontId="19" fillId="0" borderId="0" xfId="0" applyFont="1" applyFill="1" applyBorder="1" applyAlignment="1" applyProtection="1">
      <alignment horizontal="left" vertical="top" wrapText="1"/>
    </xf>
    <xf numFmtId="0" fontId="19" fillId="0" borderId="15" xfId="0" applyFont="1" applyFill="1" applyBorder="1" applyAlignment="1" applyProtection="1">
      <alignment horizontal="left" vertical="top" wrapText="1"/>
    </xf>
    <xf numFmtId="165" fontId="19" fillId="0" borderId="4" xfId="0" applyNumberFormat="1" applyFont="1" applyFill="1" applyBorder="1" applyAlignment="1" applyProtection="1">
      <alignment horizontal="center" vertical="top" wrapText="1"/>
    </xf>
    <xf numFmtId="165" fontId="19" fillId="0" borderId="7" xfId="0" applyNumberFormat="1" applyFont="1" applyFill="1" applyBorder="1" applyAlignment="1" applyProtection="1">
      <alignment horizontal="center" vertical="top" wrapText="1"/>
    </xf>
    <xf numFmtId="165" fontId="19" fillId="0" borderId="2" xfId="0" applyNumberFormat="1" applyFont="1" applyFill="1" applyBorder="1" applyAlignment="1" applyProtection="1">
      <alignment horizontal="center" vertical="top" wrapText="1"/>
    </xf>
    <xf numFmtId="0" fontId="0" fillId="0" borderId="9" xfId="0" applyFill="1" applyBorder="1"/>
    <xf numFmtId="165" fontId="19" fillId="5" borderId="19" xfId="0" applyNumberFormat="1" applyFont="1" applyFill="1" applyBorder="1" applyAlignment="1" applyProtection="1">
      <alignment horizontal="center" vertical="center" wrapText="1"/>
    </xf>
    <xf numFmtId="165" fontId="19" fillId="5" borderId="27" xfId="0" applyNumberFormat="1" applyFont="1" applyFill="1" applyBorder="1" applyAlignment="1" applyProtection="1">
      <alignment horizontal="center" vertical="center" wrapText="1"/>
    </xf>
    <xf numFmtId="0" fontId="15" fillId="0" borderId="4" xfId="0" applyFont="1" applyFill="1" applyBorder="1" applyAlignment="1">
      <alignment vertical="top"/>
    </xf>
    <xf numFmtId="0" fontId="15" fillId="0" borderId="7" xfId="0" applyFont="1" applyFill="1" applyBorder="1" applyAlignment="1">
      <alignment vertical="top"/>
    </xf>
    <xf numFmtId="0" fontId="15" fillId="0" borderId="2" xfId="0" applyFont="1" applyFill="1" applyBorder="1" applyAlignment="1">
      <alignment vertical="top"/>
    </xf>
    <xf numFmtId="10" fontId="19" fillId="0" borderId="10" xfId="0" applyNumberFormat="1" applyFont="1" applyFill="1" applyBorder="1" applyAlignment="1" applyProtection="1">
      <alignment horizontal="center" vertical="center" wrapText="1"/>
    </xf>
    <xf numFmtId="10" fontId="19" fillId="0" borderId="5" xfId="0" applyNumberFormat="1" applyFont="1" applyFill="1" applyBorder="1" applyAlignment="1" applyProtection="1">
      <alignment horizontal="center" vertical="center" wrapText="1"/>
    </xf>
    <xf numFmtId="165" fontId="19" fillId="0" borderId="34" xfId="0" applyNumberFormat="1" applyFont="1" applyFill="1" applyBorder="1" applyAlignment="1" applyProtection="1">
      <alignment horizontal="center" vertical="top" wrapText="1"/>
    </xf>
    <xf numFmtId="165" fontId="19" fillId="0" borderId="29" xfId="0" applyNumberFormat="1" applyFont="1" applyFill="1" applyBorder="1" applyAlignment="1" applyProtection="1">
      <alignment horizontal="center" vertical="top" wrapText="1"/>
    </xf>
    <xf numFmtId="165" fontId="19" fillId="0" borderId="30" xfId="0" applyNumberFormat="1" applyFont="1" applyFill="1" applyBorder="1" applyAlignment="1" applyProtection="1">
      <alignment horizontal="center" vertical="top" wrapText="1"/>
    </xf>
    <xf numFmtId="0" fontId="0" fillId="0" borderId="29" xfId="0" applyFill="1" applyBorder="1" applyAlignment="1">
      <alignment horizontal="left" vertical="top" wrapText="1"/>
    </xf>
    <xf numFmtId="0" fontId="0" fillId="0" borderId="30" xfId="0" applyFill="1" applyBorder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0" fillId="0" borderId="15" xfId="0" applyFill="1" applyBorder="1" applyAlignment="1">
      <alignment horizontal="left" vertical="top" wrapText="1"/>
    </xf>
    <xf numFmtId="0" fontId="19" fillId="0" borderId="10" xfId="0" applyFont="1" applyFill="1" applyBorder="1" applyAlignment="1" applyProtection="1">
      <alignment horizontal="center" vertical="top" wrapText="1"/>
    </xf>
    <xf numFmtId="0" fontId="21" fillId="0" borderId="7" xfId="0" applyFont="1" applyBorder="1" applyAlignment="1">
      <alignment horizontal="center" vertical="top" wrapText="1"/>
    </xf>
    <xf numFmtId="0" fontId="21" fillId="0" borderId="2" xfId="0" applyFont="1" applyBorder="1" applyAlignment="1">
      <alignment horizontal="center" vertical="top" wrapText="1"/>
    </xf>
    <xf numFmtId="0" fontId="22" fillId="0" borderId="0" xfId="0" applyFont="1" applyFill="1" applyAlignment="1" applyProtection="1">
      <alignment horizontal="center" vertical="top" wrapText="1"/>
    </xf>
    <xf numFmtId="0" fontId="22" fillId="0" borderId="6" xfId="0" applyFont="1" applyFill="1" applyBorder="1" applyAlignment="1" applyProtection="1">
      <alignment horizontal="center" vertical="center"/>
    </xf>
    <xf numFmtId="0" fontId="22" fillId="0" borderId="29" xfId="0" applyFont="1" applyFill="1" applyBorder="1" applyAlignment="1" applyProtection="1">
      <alignment horizontal="center" vertical="top"/>
    </xf>
    <xf numFmtId="165" fontId="19" fillId="0" borderId="31" xfId="0" applyNumberFormat="1" applyFont="1" applyFill="1" applyBorder="1" applyAlignment="1" applyProtection="1">
      <alignment horizontal="center" vertical="center" wrapText="1"/>
    </xf>
    <xf numFmtId="165" fontId="19" fillId="0" borderId="27" xfId="0" applyNumberFormat="1" applyFont="1" applyFill="1" applyBorder="1" applyAlignment="1" applyProtection="1">
      <alignment horizontal="center" vertical="center" wrapText="1"/>
    </xf>
    <xf numFmtId="165" fontId="19" fillId="0" borderId="32" xfId="0" applyNumberFormat="1" applyFont="1" applyFill="1" applyBorder="1" applyAlignment="1" applyProtection="1">
      <alignment horizontal="center" vertical="center" wrapText="1"/>
    </xf>
    <xf numFmtId="165" fontId="19" fillId="0" borderId="47" xfId="0" applyNumberFormat="1" applyFont="1" applyFill="1" applyBorder="1" applyAlignment="1" applyProtection="1">
      <alignment horizontal="center" vertical="center" wrapText="1"/>
    </xf>
    <xf numFmtId="165" fontId="19" fillId="0" borderId="8" xfId="0" applyNumberFormat="1" applyFont="1" applyFill="1" applyBorder="1" applyAlignment="1" applyProtection="1">
      <alignment horizontal="center" vertical="center" wrapText="1"/>
    </xf>
    <xf numFmtId="165" fontId="19" fillId="0" borderId="5" xfId="0" applyNumberFormat="1" applyFont="1" applyFill="1" applyBorder="1" applyAlignment="1" applyProtection="1">
      <alignment horizontal="center" vertical="center" wrapText="1"/>
    </xf>
    <xf numFmtId="165" fontId="19" fillId="0" borderId="53" xfId="0" applyNumberFormat="1" applyFont="1" applyFill="1" applyBorder="1" applyAlignment="1" applyProtection="1">
      <alignment horizontal="center" vertical="center" wrapText="1"/>
    </xf>
    <xf numFmtId="165" fontId="19" fillId="0" borderId="22" xfId="0" applyNumberFormat="1" applyFont="1" applyFill="1" applyBorder="1" applyAlignment="1" applyProtection="1">
      <alignment horizontal="center" vertical="center" wrapText="1"/>
    </xf>
    <xf numFmtId="165" fontId="19" fillId="0" borderId="23" xfId="0" applyNumberFormat="1" applyFont="1" applyFill="1" applyBorder="1" applyAlignment="1" applyProtection="1">
      <alignment horizontal="center" vertical="center" wrapText="1"/>
    </xf>
    <xf numFmtId="165" fontId="19" fillId="0" borderId="53" xfId="0" applyNumberFormat="1" applyFont="1" applyFill="1" applyBorder="1" applyAlignment="1" applyProtection="1">
      <alignment horizontal="center" vertical="top" wrapText="1"/>
    </xf>
    <xf numFmtId="165" fontId="19" fillId="0" borderId="22" xfId="0" applyNumberFormat="1" applyFont="1" applyFill="1" applyBorder="1" applyAlignment="1" applyProtection="1">
      <alignment horizontal="center" vertical="top" wrapText="1"/>
    </xf>
    <xf numFmtId="165" fontId="19" fillId="0" borderId="23" xfId="0" applyNumberFormat="1" applyFont="1" applyFill="1" applyBorder="1" applyAlignment="1" applyProtection="1">
      <alignment horizontal="center" vertical="top" wrapText="1"/>
    </xf>
    <xf numFmtId="0" fontId="19" fillId="0" borderId="12" xfId="0" applyFont="1" applyFill="1" applyBorder="1" applyAlignment="1" applyProtection="1">
      <alignment horizontal="center" vertical="center" wrapText="1"/>
    </xf>
    <xf numFmtId="0" fontId="19" fillId="0" borderId="13" xfId="0" applyFont="1" applyFill="1" applyBorder="1" applyAlignment="1" applyProtection="1">
      <alignment horizontal="center" vertical="center" wrapText="1"/>
    </xf>
    <xf numFmtId="0" fontId="19" fillId="0" borderId="17" xfId="0" applyFont="1" applyFill="1" applyBorder="1" applyAlignment="1" applyProtection="1">
      <alignment horizontal="center" vertical="center" wrapText="1"/>
    </xf>
    <xf numFmtId="165" fontId="19" fillId="0" borderId="10" xfId="0" applyNumberFormat="1" applyFont="1" applyFill="1" applyBorder="1" applyAlignment="1" applyProtection="1">
      <alignment horizontal="center" vertical="center" wrapText="1"/>
    </xf>
    <xf numFmtId="0" fontId="20" fillId="0" borderId="0" xfId="0" applyFont="1" applyFill="1" applyBorder="1" applyAlignment="1" applyProtection="1">
      <alignment horizontal="left" wrapText="1"/>
    </xf>
    <xf numFmtId="0" fontId="0" fillId="0" borderId="0" xfId="0" applyAlignment="1">
      <alignment horizontal="left" wrapText="1"/>
    </xf>
    <xf numFmtId="165" fontId="25" fillId="0" borderId="22" xfId="0" applyNumberFormat="1" applyFont="1" applyFill="1" applyBorder="1" applyAlignment="1" applyProtection="1">
      <alignment horizontal="justify" vertical="top" wrapText="1"/>
    </xf>
    <xf numFmtId="165" fontId="18" fillId="0" borderId="24" xfId="0" applyNumberFormat="1" applyFont="1" applyFill="1" applyBorder="1" applyAlignment="1" applyProtection="1">
      <alignment horizontal="left" vertical="top"/>
    </xf>
    <xf numFmtId="165" fontId="18" fillId="0" borderId="6" xfId="0" applyNumberFormat="1" applyFont="1" applyFill="1" applyBorder="1" applyAlignment="1" applyProtection="1">
      <alignment horizontal="left" vertical="top"/>
    </xf>
    <xf numFmtId="165" fontId="18" fillId="0" borderId="42" xfId="0" applyNumberFormat="1" applyFont="1" applyFill="1" applyBorder="1" applyAlignment="1" applyProtection="1">
      <alignment horizontal="left" vertical="top"/>
    </xf>
    <xf numFmtId="165" fontId="19" fillId="7" borderId="28" xfId="0" applyNumberFormat="1" applyFont="1" applyFill="1" applyBorder="1" applyAlignment="1" applyProtection="1">
      <alignment horizontal="left" vertical="top" wrapText="1"/>
    </xf>
    <xf numFmtId="165" fontId="19" fillId="7" borderId="29" xfId="0" applyNumberFormat="1" applyFont="1" applyFill="1" applyBorder="1" applyAlignment="1" applyProtection="1">
      <alignment horizontal="left" vertical="top" wrapText="1"/>
    </xf>
    <xf numFmtId="165" fontId="19" fillId="7" borderId="30" xfId="0" applyNumberFormat="1" applyFont="1" applyFill="1" applyBorder="1" applyAlignment="1" applyProtection="1">
      <alignment horizontal="left" vertical="top" wrapText="1"/>
    </xf>
    <xf numFmtId="165" fontId="19" fillId="7" borderId="20" xfId="0" applyNumberFormat="1" applyFont="1" applyFill="1" applyBorder="1" applyAlignment="1" applyProtection="1">
      <alignment horizontal="left" vertical="top" wrapText="1"/>
    </xf>
    <xf numFmtId="165" fontId="19" fillId="7" borderId="0" xfId="0" applyNumberFormat="1" applyFont="1" applyFill="1" applyBorder="1" applyAlignment="1" applyProtection="1">
      <alignment horizontal="left" vertical="top" wrapText="1"/>
    </xf>
    <xf numFmtId="165" fontId="19" fillId="7" borderId="15" xfId="0" applyNumberFormat="1" applyFont="1" applyFill="1" applyBorder="1" applyAlignment="1" applyProtection="1">
      <alignment horizontal="left" vertical="top" wrapText="1"/>
    </xf>
    <xf numFmtId="0" fontId="19" fillId="7" borderId="10" xfId="0" applyFont="1" applyFill="1" applyBorder="1" applyAlignment="1" applyProtection="1">
      <alignment horizontal="center" vertical="top"/>
    </xf>
    <xf numFmtId="0" fontId="19" fillId="7" borderId="8" xfId="0" applyFont="1" applyFill="1" applyBorder="1" applyAlignment="1" applyProtection="1">
      <alignment horizontal="center" vertical="top"/>
    </xf>
    <xf numFmtId="165" fontId="19" fillId="0" borderId="28" xfId="0" applyNumberFormat="1" applyFont="1" applyFill="1" applyBorder="1" applyAlignment="1" applyProtection="1">
      <alignment horizontal="left" vertical="top" wrapText="1"/>
    </xf>
    <xf numFmtId="165" fontId="19" fillId="0" borderId="29" xfId="0" applyNumberFormat="1" applyFont="1" applyFill="1" applyBorder="1" applyAlignment="1" applyProtection="1">
      <alignment horizontal="left" vertical="top" wrapText="1"/>
    </xf>
    <xf numFmtId="165" fontId="19" fillId="0" borderId="30" xfId="0" applyNumberFormat="1" applyFont="1" applyFill="1" applyBorder="1" applyAlignment="1" applyProtection="1">
      <alignment horizontal="left" vertical="top" wrapText="1"/>
    </xf>
    <xf numFmtId="165" fontId="19" fillId="0" borderId="20" xfId="0" applyNumberFormat="1" applyFont="1" applyFill="1" applyBorder="1" applyAlignment="1" applyProtection="1">
      <alignment horizontal="left" vertical="top" wrapText="1"/>
    </xf>
    <xf numFmtId="165" fontId="19" fillId="0" borderId="0" xfId="0" applyNumberFormat="1" applyFont="1" applyFill="1" applyBorder="1" applyAlignment="1" applyProtection="1">
      <alignment horizontal="left" vertical="top" wrapText="1"/>
    </xf>
    <xf numFmtId="165" fontId="19" fillId="0" borderId="15" xfId="0" applyNumberFormat="1" applyFont="1" applyFill="1" applyBorder="1" applyAlignment="1" applyProtection="1">
      <alignment horizontal="left" vertical="top" wrapText="1"/>
    </xf>
    <xf numFmtId="165" fontId="3" fillId="0" borderId="0" xfId="0" applyNumberFormat="1" applyFont="1" applyFill="1" applyBorder="1" applyAlignment="1" applyProtection="1">
      <alignment horizontal="justify" vertical="top" wrapText="1"/>
    </xf>
    <xf numFmtId="0" fontId="0" fillId="0" borderId="0" xfId="0" applyAlignment="1">
      <alignment horizontal="justify" vertical="top" wrapText="1"/>
    </xf>
    <xf numFmtId="0" fontId="3" fillId="0" borderId="10" xfId="0" applyFont="1" applyBorder="1" applyAlignment="1">
      <alignment vertical="top" wrapText="1"/>
    </xf>
    <xf numFmtId="0" fontId="0" fillId="0" borderId="8" xfId="0" applyBorder="1" applyAlignment="1">
      <alignment vertical="top"/>
    </xf>
    <xf numFmtId="0" fontId="0" fillId="0" borderId="5" xfId="0" applyBorder="1" applyAlignment="1">
      <alignment vertical="top"/>
    </xf>
    <xf numFmtId="0" fontId="3" fillId="0" borderId="16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left" vertical="top" wrapText="1"/>
    </xf>
    <xf numFmtId="0" fontId="15" fillId="0" borderId="0" xfId="0" applyFont="1" applyAlignment="1">
      <alignment vertical="top" wrapText="1"/>
    </xf>
    <xf numFmtId="0" fontId="23" fillId="0" borderId="0" xfId="0" applyFont="1" applyBorder="1" applyAlignment="1">
      <alignment horizontal="justify" vertical="center" wrapText="1"/>
    </xf>
    <xf numFmtId="0" fontId="0" fillId="0" borderId="0" xfId="0" applyAlignment="1">
      <alignment horizontal="justify" wrapText="1"/>
    </xf>
    <xf numFmtId="0" fontId="6" fillId="0" borderId="0" xfId="0" applyFont="1" applyAlignment="1">
      <alignment horizontal="right"/>
    </xf>
    <xf numFmtId="0" fontId="18" fillId="0" borderId="0" xfId="0" applyFont="1" applyAlignment="1">
      <alignment horizontal="center" vertical="top" wrapText="1"/>
    </xf>
    <xf numFmtId="0" fontId="3" fillId="0" borderId="59" xfId="0" applyFont="1" applyBorder="1" applyAlignment="1">
      <alignment horizontal="center" vertical="top" wrapText="1"/>
    </xf>
    <xf numFmtId="0" fontId="19" fillId="0" borderId="0" xfId="0" applyFont="1" applyFill="1" applyBorder="1" applyAlignment="1" applyProtection="1">
      <alignment horizontal="left"/>
    </xf>
    <xf numFmtId="3" fontId="3" fillId="0" borderId="31" xfId="0" applyNumberFormat="1" applyFont="1" applyBorder="1" applyAlignment="1">
      <alignment horizontal="center" vertical="top" wrapText="1"/>
    </xf>
    <xf numFmtId="3" fontId="3" fillId="0" borderId="32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53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9" fontId="19" fillId="5" borderId="40" xfId="2" applyNumberFormat="1" applyFont="1" applyFill="1" applyBorder="1" applyAlignment="1" applyProtection="1">
      <alignment horizontal="right" vertical="top" wrapText="1"/>
    </xf>
    <xf numFmtId="166" fontId="18" fillId="0" borderId="4" xfId="2" applyNumberFormat="1" applyFont="1" applyFill="1" applyBorder="1" applyAlignment="1" applyProtection="1">
      <alignment horizontal="right" vertical="top" wrapText="1"/>
    </xf>
    <xf numFmtId="0" fontId="0" fillId="0" borderId="0" xfId="0" applyAlignment="1">
      <alignment horizontal="left"/>
    </xf>
  </cellXfs>
  <cellStyles count="3">
    <cellStyle name="Обычный" xfId="0" builtinId="0"/>
    <cellStyle name="Обычный 2" xfId="1"/>
    <cellStyle name="Финансовый" xfId="2" builtinId="3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workbookViewId="0">
      <selection activeCell="AM10" sqref="AM10"/>
    </sheetView>
  </sheetViews>
  <sheetFormatPr defaultColWidth="9.109375" defaultRowHeight="13.8" x14ac:dyDescent="0.3"/>
  <cols>
    <col min="1" max="1" width="4" style="1" customWidth="1"/>
    <col min="2" max="2" width="24.6640625" style="1" customWidth="1"/>
    <col min="3" max="3" width="18.109375" style="1" customWidth="1"/>
    <col min="4" max="4" width="13.6640625" style="1" customWidth="1"/>
    <col min="5" max="5" width="11.88671875" style="1" customWidth="1"/>
    <col min="6" max="6" width="6.6640625" style="1" customWidth="1"/>
    <col min="7" max="8" width="9.109375" style="1" customWidth="1"/>
    <col min="9" max="16384" width="9.109375" style="1"/>
  </cols>
  <sheetData>
    <row r="1" spans="1:48" ht="30.75" customHeight="1" x14ac:dyDescent="0.3">
      <c r="A1" s="332" t="s">
        <v>39</v>
      </c>
      <c r="B1" s="333"/>
      <c r="C1" s="334" t="s">
        <v>40</v>
      </c>
      <c r="D1" s="335" t="s">
        <v>44</v>
      </c>
      <c r="E1" s="336"/>
      <c r="F1" s="337"/>
      <c r="G1" s="335" t="s">
        <v>17</v>
      </c>
      <c r="H1" s="336"/>
      <c r="I1" s="337"/>
      <c r="J1" s="335" t="s">
        <v>18</v>
      </c>
      <c r="K1" s="336"/>
      <c r="L1" s="337"/>
      <c r="M1" s="335" t="s">
        <v>22</v>
      </c>
      <c r="N1" s="336"/>
      <c r="O1" s="337"/>
      <c r="P1" s="338" t="s">
        <v>23</v>
      </c>
      <c r="Q1" s="339"/>
      <c r="R1" s="335" t="s">
        <v>24</v>
      </c>
      <c r="S1" s="336"/>
      <c r="T1" s="337"/>
      <c r="U1" s="335" t="s">
        <v>25</v>
      </c>
      <c r="V1" s="336"/>
      <c r="W1" s="337"/>
      <c r="X1" s="338" t="s">
        <v>26</v>
      </c>
      <c r="Y1" s="340"/>
      <c r="Z1" s="339"/>
      <c r="AA1" s="338" t="s">
        <v>27</v>
      </c>
      <c r="AB1" s="339"/>
      <c r="AC1" s="335" t="s">
        <v>28</v>
      </c>
      <c r="AD1" s="336"/>
      <c r="AE1" s="337"/>
      <c r="AF1" s="335" t="s">
        <v>29</v>
      </c>
      <c r="AG1" s="336"/>
      <c r="AH1" s="337"/>
      <c r="AI1" s="335" t="s">
        <v>30</v>
      </c>
      <c r="AJ1" s="336"/>
      <c r="AK1" s="337"/>
      <c r="AL1" s="338" t="s">
        <v>31</v>
      </c>
      <c r="AM1" s="339"/>
      <c r="AN1" s="335" t="s">
        <v>32</v>
      </c>
      <c r="AO1" s="336"/>
      <c r="AP1" s="337"/>
      <c r="AQ1" s="335" t="s">
        <v>33</v>
      </c>
      <c r="AR1" s="336"/>
      <c r="AS1" s="337"/>
      <c r="AT1" s="335" t="s">
        <v>34</v>
      </c>
      <c r="AU1" s="336"/>
      <c r="AV1" s="337"/>
    </row>
    <row r="2" spans="1:48" ht="39" customHeight="1" x14ac:dyDescent="0.3">
      <c r="A2" s="333"/>
      <c r="B2" s="333"/>
      <c r="C2" s="334"/>
      <c r="D2" s="10" t="s">
        <v>47</v>
      </c>
      <c r="E2" s="10" t="s">
        <v>48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 ht="26.4" x14ac:dyDescent="0.3">
      <c r="A3" s="334" t="s">
        <v>82</v>
      </c>
      <c r="B3" s="334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 x14ac:dyDescent="0.3">
      <c r="A4" s="334"/>
      <c r="B4" s="334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 x14ac:dyDescent="0.3">
      <c r="A5" s="334"/>
      <c r="B5" s="334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6.4" x14ac:dyDescent="0.3">
      <c r="A6" s="334"/>
      <c r="B6" s="334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 x14ac:dyDescent="0.3">
      <c r="A7" s="334"/>
      <c r="B7" s="334"/>
      <c r="C7" s="8" t="s">
        <v>43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6.4" x14ac:dyDescent="0.3">
      <c r="A8" s="334"/>
      <c r="B8" s="334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6.4" x14ac:dyDescent="0.3">
      <c r="A9" s="334"/>
      <c r="B9" s="334"/>
      <c r="C9" s="8" t="s">
        <v>42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  <mergeCell ref="A1:B2"/>
    <mergeCell ref="C1:C2"/>
    <mergeCell ref="A3:B9"/>
    <mergeCell ref="D1:F1"/>
    <mergeCell ref="R1:T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A3" sqref="A3:E3"/>
    </sheetView>
  </sheetViews>
  <sheetFormatPr defaultRowHeight="14.4" x14ac:dyDescent="0.3"/>
  <cols>
    <col min="1" max="1" width="48.88671875" customWidth="1"/>
    <col min="2" max="2" width="11.6640625" customWidth="1"/>
    <col min="3" max="3" width="13.6640625" customWidth="1"/>
    <col min="4" max="4" width="16.33203125" customWidth="1"/>
    <col min="5" max="5" width="26.88671875" customWidth="1"/>
  </cols>
  <sheetData>
    <row r="1" spans="1:5" x14ac:dyDescent="0.3">
      <c r="A1" s="341" t="s">
        <v>57</v>
      </c>
      <c r="B1" s="341"/>
      <c r="C1" s="341"/>
      <c r="D1" s="341"/>
      <c r="E1" s="341"/>
    </row>
    <row r="2" spans="1:5" x14ac:dyDescent="0.3">
      <c r="A2" s="12"/>
      <c r="B2" s="12"/>
      <c r="C2" s="12"/>
      <c r="D2" s="12"/>
      <c r="E2" s="12"/>
    </row>
    <row r="3" spans="1:5" x14ac:dyDescent="0.3">
      <c r="A3" s="342" t="s">
        <v>129</v>
      </c>
      <c r="B3" s="342"/>
      <c r="C3" s="342"/>
      <c r="D3" s="342"/>
      <c r="E3" s="342"/>
    </row>
    <row r="4" spans="1:5" ht="45.15" customHeight="1" x14ac:dyDescent="0.3">
      <c r="A4" s="13" t="s">
        <v>51</v>
      </c>
      <c r="B4" s="13" t="s">
        <v>58</v>
      </c>
      <c r="C4" s="13" t="s">
        <v>52</v>
      </c>
      <c r="D4" s="13" t="s">
        <v>53</v>
      </c>
      <c r="E4" s="13" t="s">
        <v>54</v>
      </c>
    </row>
    <row r="5" spans="1:5" ht="57.75" customHeight="1" x14ac:dyDescent="0.3">
      <c r="A5" s="14" t="s">
        <v>59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 x14ac:dyDescent="0.3">
      <c r="A6" s="17" t="s">
        <v>60</v>
      </c>
      <c r="B6" s="18">
        <v>0.5</v>
      </c>
      <c r="C6" s="19"/>
      <c r="D6" s="18">
        <f t="shared" si="0"/>
        <v>0</v>
      </c>
      <c r="E6" s="17"/>
    </row>
    <row r="7" spans="1:5" ht="21" customHeight="1" x14ac:dyDescent="0.3">
      <c r="A7" s="17" t="s">
        <v>61</v>
      </c>
      <c r="B7" s="18">
        <v>0.5</v>
      </c>
      <c r="C7" s="19"/>
      <c r="D7" s="18">
        <f t="shared" si="0"/>
        <v>0</v>
      </c>
      <c r="E7" s="17"/>
    </row>
    <row r="8" spans="1:5" ht="32.25" customHeight="1" x14ac:dyDescent="0.3">
      <c r="A8" s="14" t="s">
        <v>62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8.8" x14ac:dyDescent="0.3">
      <c r="A9" s="17" t="s">
        <v>63</v>
      </c>
      <c r="B9" s="18">
        <v>0.5</v>
      </c>
      <c r="C9" s="19"/>
      <c r="D9" s="18">
        <f t="shared" si="0"/>
        <v>0</v>
      </c>
      <c r="E9" s="17"/>
    </row>
    <row r="10" spans="1:5" ht="28.8" x14ac:dyDescent="0.3">
      <c r="A10" s="17" t="s">
        <v>64</v>
      </c>
      <c r="B10" s="18">
        <v>0.5</v>
      </c>
      <c r="C10" s="19"/>
      <c r="D10" s="18">
        <f t="shared" si="0"/>
        <v>0</v>
      </c>
      <c r="E10" s="17"/>
    </row>
    <row r="11" spans="1:5" ht="45.75" customHeight="1" x14ac:dyDescent="0.3">
      <c r="A11" s="14" t="s">
        <v>65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 x14ac:dyDescent="0.3">
      <c r="A12" s="17" t="s">
        <v>66</v>
      </c>
      <c r="B12" s="18">
        <v>0.7</v>
      </c>
      <c r="C12" s="20"/>
      <c r="D12" s="21">
        <f t="shared" si="0"/>
        <v>0</v>
      </c>
      <c r="E12" s="22"/>
    </row>
    <row r="13" spans="1:5" ht="30.75" customHeight="1" x14ac:dyDescent="0.3">
      <c r="A13" s="17" t="s">
        <v>67</v>
      </c>
      <c r="B13" s="18">
        <v>0.3</v>
      </c>
      <c r="C13" s="20"/>
      <c r="D13" s="21">
        <f t="shared" si="0"/>
        <v>0</v>
      </c>
      <c r="E13" s="23"/>
    </row>
    <row r="14" spans="1:5" ht="45.15" customHeight="1" x14ac:dyDescent="0.3">
      <c r="A14" s="14" t="s">
        <v>68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8.8" x14ac:dyDescent="0.3">
      <c r="A15" s="24" t="s">
        <v>69</v>
      </c>
      <c r="B15" s="25">
        <v>0.5</v>
      </c>
      <c r="C15" s="26"/>
      <c r="D15" s="25">
        <f t="shared" si="0"/>
        <v>0</v>
      </c>
      <c r="E15" s="24"/>
    </row>
    <row r="16" spans="1:5" ht="28.8" x14ac:dyDescent="0.3">
      <c r="A16" s="17" t="s">
        <v>70</v>
      </c>
      <c r="B16" s="18">
        <v>0.5</v>
      </c>
      <c r="C16" s="19"/>
      <c r="D16" s="18">
        <f t="shared" si="0"/>
        <v>0</v>
      </c>
      <c r="E16" s="17"/>
    </row>
    <row r="17" spans="1:5" ht="17.25" customHeight="1" x14ac:dyDescent="0.3">
      <c r="A17" s="14" t="s">
        <v>71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ht="15.6" x14ac:dyDescent="0.3">
      <c r="A18" s="17" t="s">
        <v>72</v>
      </c>
      <c r="B18" s="18">
        <v>1</v>
      </c>
      <c r="C18" s="19"/>
      <c r="D18" s="18">
        <f t="shared" si="0"/>
        <v>0</v>
      </c>
      <c r="E18" s="17"/>
    </row>
    <row r="19" spans="1:5" ht="30.75" customHeight="1" x14ac:dyDescent="0.3">
      <c r="A19" s="14" t="s">
        <v>73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 x14ac:dyDescent="0.3">
      <c r="A20" s="17" t="s">
        <v>74</v>
      </c>
      <c r="B20" s="18">
        <v>0.5</v>
      </c>
      <c r="C20" s="19"/>
      <c r="D20" s="18">
        <f t="shared" si="0"/>
        <v>0</v>
      </c>
      <c r="E20" s="17"/>
    </row>
    <row r="21" spans="1:5" ht="28.8" x14ac:dyDescent="0.3">
      <c r="A21" s="17" t="s">
        <v>75</v>
      </c>
      <c r="B21" s="18">
        <v>0.5</v>
      </c>
      <c r="C21" s="19"/>
      <c r="D21" s="18">
        <f t="shared" si="0"/>
        <v>0</v>
      </c>
      <c r="E21" s="17"/>
    </row>
    <row r="22" spans="1:5" ht="33.9" customHeight="1" x14ac:dyDescent="0.3">
      <c r="A22" s="14" t="s">
        <v>76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8.8" x14ac:dyDescent="0.3">
      <c r="A23" s="17" t="s">
        <v>77</v>
      </c>
      <c r="B23" s="18">
        <v>1</v>
      </c>
      <c r="C23" s="19"/>
      <c r="D23" s="18">
        <f t="shared" si="0"/>
        <v>0</v>
      </c>
      <c r="E23" s="17"/>
    </row>
    <row r="24" spans="1:5" x14ac:dyDescent="0.3">
      <c r="A24" s="27" t="s">
        <v>55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56</v>
      </c>
    </row>
    <row r="25" spans="1:5" x14ac:dyDescent="0.3">
      <c r="A25" s="28"/>
      <c r="B25" s="28"/>
      <c r="C25" s="28"/>
      <c r="D25" s="28"/>
      <c r="E25" s="28"/>
    </row>
    <row r="26" spans="1:5" x14ac:dyDescent="0.3">
      <c r="A26" s="343" t="s">
        <v>78</v>
      </c>
      <c r="B26" s="343"/>
      <c r="C26" s="343"/>
      <c r="D26" s="343"/>
      <c r="E26" s="343"/>
    </row>
    <row r="27" spans="1:5" x14ac:dyDescent="0.3">
      <c r="A27" s="28"/>
      <c r="B27" s="28"/>
      <c r="C27" s="28"/>
      <c r="D27" s="28"/>
      <c r="E27" s="28"/>
    </row>
    <row r="28" spans="1:5" x14ac:dyDescent="0.3">
      <c r="A28" s="343" t="s">
        <v>79</v>
      </c>
      <c r="B28" s="343"/>
      <c r="C28" s="343"/>
      <c r="D28" s="343"/>
      <c r="E28" s="343"/>
    </row>
    <row r="29" spans="1:5" x14ac:dyDescent="0.3">
      <c r="A29" s="343"/>
      <c r="B29" s="343"/>
      <c r="C29" s="343"/>
      <c r="D29" s="343"/>
      <c r="E29" s="343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09375" defaultRowHeight="13.2" x14ac:dyDescent="0.25"/>
  <cols>
    <col min="1" max="1" width="4.5546875" style="44" customWidth="1"/>
    <col min="2" max="2" width="42.5546875" style="44" customWidth="1"/>
    <col min="3" max="3" width="6.88671875" style="44" customWidth="1"/>
    <col min="4" max="15" width="9.5546875" style="44" customWidth="1"/>
    <col min="16" max="17" width="10.5546875" style="44" customWidth="1"/>
    <col min="18" max="29" width="0" style="45" hidden="1" customWidth="1"/>
    <col min="30" max="16384" width="9.109375" style="45"/>
  </cols>
  <sheetData>
    <row r="1" spans="1:256" x14ac:dyDescent="0.25">
      <c r="Q1" s="35" t="s">
        <v>50</v>
      </c>
    </row>
    <row r="2" spans="1:256" x14ac:dyDescent="0.25">
      <c r="A2" s="46" t="s">
        <v>81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256" s="49" customFormat="1" ht="53.25" customHeight="1" x14ac:dyDescent="0.3">
      <c r="A3" s="37" t="s">
        <v>0</v>
      </c>
      <c r="B3" s="357" t="s">
        <v>45</v>
      </c>
      <c r="C3" s="357"/>
      <c r="D3" s="37" t="s">
        <v>17</v>
      </c>
      <c r="E3" s="48" t="s">
        <v>18</v>
      </c>
      <c r="F3" s="37" t="s">
        <v>22</v>
      </c>
      <c r="G3" s="48" t="s">
        <v>24</v>
      </c>
      <c r="H3" s="37" t="s">
        <v>25</v>
      </c>
      <c r="I3" s="48" t="s">
        <v>26</v>
      </c>
      <c r="J3" s="37" t="s">
        <v>28</v>
      </c>
      <c r="K3" s="48" t="s">
        <v>29</v>
      </c>
      <c r="L3" s="37" t="s">
        <v>30</v>
      </c>
      <c r="M3" s="48" t="s">
        <v>32</v>
      </c>
      <c r="N3" s="37" t="s">
        <v>33</v>
      </c>
      <c r="O3" s="48" t="s">
        <v>34</v>
      </c>
      <c r="P3" s="37" t="s">
        <v>80</v>
      </c>
      <c r="Q3" s="37" t="s">
        <v>49</v>
      </c>
      <c r="R3" s="36" t="s">
        <v>17</v>
      </c>
      <c r="S3" s="30" t="s">
        <v>18</v>
      </c>
      <c r="T3" s="36" t="s">
        <v>22</v>
      </c>
      <c r="U3" s="30" t="s">
        <v>24</v>
      </c>
      <c r="V3" s="36" t="s">
        <v>25</v>
      </c>
      <c r="W3" s="30" t="s">
        <v>26</v>
      </c>
      <c r="X3" s="36" t="s">
        <v>28</v>
      </c>
      <c r="Y3" s="30" t="s">
        <v>29</v>
      </c>
      <c r="Z3" s="36" t="s">
        <v>30</v>
      </c>
      <c r="AA3" s="30" t="s">
        <v>32</v>
      </c>
      <c r="AB3" s="36" t="s">
        <v>33</v>
      </c>
      <c r="AC3" s="30" t="s">
        <v>34</v>
      </c>
    </row>
    <row r="4" spans="1:256" ht="15" customHeight="1" x14ac:dyDescent="0.25">
      <c r="A4" s="50" t="s">
        <v>83</v>
      </c>
      <c r="B4" s="51"/>
      <c r="C4" s="51"/>
      <c r="D4" s="51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52"/>
    </row>
    <row r="5" spans="1:256" ht="283.5" customHeight="1" x14ac:dyDescent="0.25">
      <c r="A5" s="344" t="s">
        <v>1</v>
      </c>
      <c r="B5" s="351" t="s">
        <v>84</v>
      </c>
      <c r="C5" s="53" t="s">
        <v>20</v>
      </c>
      <c r="D5" s="55" t="s">
        <v>216</v>
      </c>
      <c r="E5" s="55" t="s">
        <v>217</v>
      </c>
      <c r="F5" s="55" t="s">
        <v>218</v>
      </c>
      <c r="G5" s="55" t="s">
        <v>219</v>
      </c>
      <c r="H5" s="55" t="s">
        <v>218</v>
      </c>
      <c r="I5" s="55" t="s">
        <v>220</v>
      </c>
      <c r="J5" s="55" t="s">
        <v>219</v>
      </c>
      <c r="K5" s="55" t="s">
        <v>221</v>
      </c>
      <c r="L5" s="55" t="s">
        <v>222</v>
      </c>
      <c r="M5" s="55" t="s">
        <v>223</v>
      </c>
      <c r="N5" s="55" t="s">
        <v>222</v>
      </c>
      <c r="O5" s="55" t="s">
        <v>224</v>
      </c>
      <c r="P5" s="56"/>
      <c r="Q5" s="56"/>
    </row>
    <row r="6" spans="1:256" ht="105.9" customHeight="1" x14ac:dyDescent="0.25">
      <c r="A6" s="344"/>
      <c r="B6" s="351"/>
      <c r="C6" s="53"/>
      <c r="D6" s="55"/>
      <c r="E6" s="55"/>
      <c r="F6" s="55"/>
      <c r="G6" s="55"/>
      <c r="H6" s="55"/>
      <c r="I6" s="55"/>
      <c r="J6" s="55"/>
      <c r="K6" s="57" t="s">
        <v>199</v>
      </c>
      <c r="L6" s="57" t="s">
        <v>200</v>
      </c>
      <c r="M6" s="57" t="s">
        <v>201</v>
      </c>
      <c r="N6" s="57" t="s">
        <v>202</v>
      </c>
      <c r="O6" s="55" t="s">
        <v>204</v>
      </c>
      <c r="P6" s="56"/>
      <c r="Q6" s="56"/>
    </row>
    <row r="7" spans="1:256" ht="74.25" customHeight="1" x14ac:dyDescent="0.25">
      <c r="A7" s="344"/>
      <c r="B7" s="351"/>
      <c r="C7" s="53" t="s">
        <v>21</v>
      </c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256" ht="175.5" customHeight="1" x14ac:dyDescent="0.25">
      <c r="A8" s="344" t="s">
        <v>3</v>
      </c>
      <c r="B8" s="351" t="s">
        <v>85</v>
      </c>
      <c r="C8" s="53" t="s">
        <v>20</v>
      </c>
      <c r="D8" s="55"/>
      <c r="E8" s="56"/>
      <c r="F8" s="56"/>
      <c r="G8" s="56"/>
      <c r="H8" s="56"/>
      <c r="I8" s="57" t="s">
        <v>199</v>
      </c>
      <c r="J8" s="57" t="s">
        <v>200</v>
      </c>
      <c r="K8" s="57" t="s">
        <v>201</v>
      </c>
      <c r="L8" s="57" t="s">
        <v>202</v>
      </c>
      <c r="M8" s="345" t="s">
        <v>204</v>
      </c>
      <c r="N8" s="346"/>
      <c r="O8" s="347"/>
      <c r="P8" s="56"/>
      <c r="Q8" s="56"/>
    </row>
    <row r="9" spans="1:256" ht="33.9" customHeight="1" x14ac:dyDescent="0.25">
      <c r="A9" s="344"/>
      <c r="B9" s="351"/>
      <c r="C9" s="53" t="s">
        <v>21</v>
      </c>
      <c r="D9" s="55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256" ht="151.5" customHeight="1" x14ac:dyDescent="0.25">
      <c r="A10" s="344" t="s">
        <v>4</v>
      </c>
      <c r="B10" s="351" t="s">
        <v>86</v>
      </c>
      <c r="C10" s="53" t="s">
        <v>20</v>
      </c>
      <c r="D10" s="55" t="s">
        <v>205</v>
      </c>
      <c r="E10" s="55"/>
      <c r="F10" s="55" t="s">
        <v>206</v>
      </c>
      <c r="G10" s="55"/>
      <c r="H10" s="55" t="s">
        <v>207</v>
      </c>
      <c r="I10" s="55" t="s">
        <v>208</v>
      </c>
      <c r="J10" s="55" t="s">
        <v>209</v>
      </c>
      <c r="K10" s="55"/>
      <c r="L10" s="55"/>
      <c r="M10" s="55" t="s">
        <v>210</v>
      </c>
      <c r="N10" s="55"/>
      <c r="O10" s="55"/>
      <c r="P10" s="56"/>
      <c r="Q10" s="56"/>
    </row>
    <row r="11" spans="1:256" ht="40.5" customHeight="1" x14ac:dyDescent="0.25">
      <c r="A11" s="344"/>
      <c r="B11" s="351"/>
      <c r="C11" s="53" t="s">
        <v>21</v>
      </c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</row>
    <row r="12" spans="1:256" ht="355.5" customHeight="1" x14ac:dyDescent="0.25">
      <c r="A12" s="344" t="s">
        <v>5</v>
      </c>
      <c r="B12" s="351" t="s">
        <v>227</v>
      </c>
      <c r="C12" s="53" t="s">
        <v>20</v>
      </c>
      <c r="D12" s="55"/>
      <c r="E12" s="55" t="s">
        <v>148</v>
      </c>
      <c r="F12" s="55"/>
      <c r="G12" s="55" t="s">
        <v>149</v>
      </c>
      <c r="H12" s="55" t="s">
        <v>150</v>
      </c>
      <c r="I12" s="55" t="s">
        <v>151</v>
      </c>
      <c r="J12" s="55"/>
      <c r="K12" s="55"/>
      <c r="L12" s="55" t="s">
        <v>150</v>
      </c>
      <c r="M12" s="55"/>
      <c r="N12" s="55"/>
      <c r="O12" s="55" t="s">
        <v>152</v>
      </c>
      <c r="P12" s="56"/>
      <c r="Q12" s="56"/>
    </row>
    <row r="13" spans="1:256" ht="24" customHeight="1" x14ac:dyDescent="0.25">
      <c r="A13" s="344"/>
      <c r="B13" s="351"/>
      <c r="C13" s="53" t="s">
        <v>21</v>
      </c>
      <c r="D13" s="55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</row>
    <row r="14" spans="1:256" ht="96" customHeight="1" x14ac:dyDescent="0.25">
      <c r="A14" s="344" t="s">
        <v>9</v>
      </c>
      <c r="B14" s="351" t="s">
        <v>87</v>
      </c>
      <c r="C14" s="53" t="s">
        <v>20</v>
      </c>
      <c r="D14" s="55"/>
      <c r="E14" s="56"/>
      <c r="F14" s="61" t="s">
        <v>239</v>
      </c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</row>
    <row r="15" spans="1:256" ht="39" customHeight="1" x14ac:dyDescent="0.25">
      <c r="A15" s="344"/>
      <c r="B15" s="351"/>
      <c r="C15" s="53" t="s">
        <v>21</v>
      </c>
      <c r="D15" s="55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</row>
    <row r="16" spans="1:256" x14ac:dyDescent="0.25">
      <c r="A16" s="32" t="s">
        <v>88</v>
      </c>
      <c r="B16" s="62"/>
      <c r="C16" s="62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60"/>
      <c r="AI16" s="362"/>
      <c r="AJ16" s="362"/>
      <c r="AK16" s="362"/>
      <c r="AZ16" s="362"/>
      <c r="BA16" s="362"/>
      <c r="BB16" s="362"/>
      <c r="BQ16" s="362"/>
      <c r="BR16" s="362"/>
      <c r="BS16" s="362"/>
      <c r="CH16" s="362"/>
      <c r="CI16" s="362"/>
      <c r="CJ16" s="362"/>
      <c r="CY16" s="362"/>
      <c r="CZ16" s="362"/>
      <c r="DA16" s="362"/>
      <c r="DP16" s="362"/>
      <c r="DQ16" s="362"/>
      <c r="DR16" s="362"/>
      <c r="EG16" s="362"/>
      <c r="EH16" s="362"/>
      <c r="EI16" s="362"/>
      <c r="EX16" s="362"/>
      <c r="EY16" s="362"/>
      <c r="EZ16" s="362"/>
      <c r="FO16" s="362"/>
      <c r="FP16" s="362"/>
      <c r="FQ16" s="362"/>
      <c r="GF16" s="362"/>
      <c r="GG16" s="362"/>
      <c r="GH16" s="362"/>
      <c r="GW16" s="362"/>
      <c r="GX16" s="362"/>
      <c r="GY16" s="362"/>
      <c r="HN16" s="362"/>
      <c r="HO16" s="362"/>
      <c r="HP16" s="362"/>
      <c r="IE16" s="362"/>
      <c r="IF16" s="362"/>
      <c r="IG16" s="362"/>
      <c r="IV16" s="362"/>
    </row>
    <row r="17" spans="1:17" ht="320.25" customHeight="1" x14ac:dyDescent="0.25">
      <c r="A17" s="344" t="s">
        <v>6</v>
      </c>
      <c r="B17" s="351" t="s">
        <v>89</v>
      </c>
      <c r="C17" s="53" t="s">
        <v>20</v>
      </c>
      <c r="D17" s="63" t="s">
        <v>157</v>
      </c>
      <c r="E17" s="63" t="s">
        <v>158</v>
      </c>
      <c r="F17" s="63" t="s">
        <v>159</v>
      </c>
      <c r="G17" s="63" t="s">
        <v>160</v>
      </c>
      <c r="H17" s="63" t="s">
        <v>161</v>
      </c>
      <c r="I17" s="56"/>
      <c r="J17" s="56"/>
      <c r="K17" s="56"/>
      <c r="L17" s="56"/>
      <c r="M17" s="56"/>
      <c r="N17" s="56"/>
      <c r="O17" s="56"/>
      <c r="P17" s="56"/>
      <c r="Q17" s="56"/>
    </row>
    <row r="18" spans="1:17" ht="39.9" customHeight="1" x14ac:dyDescent="0.25">
      <c r="A18" s="344"/>
      <c r="B18" s="351"/>
      <c r="C18" s="53" t="s">
        <v>21</v>
      </c>
      <c r="D18" s="55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</row>
    <row r="19" spans="1:17" ht="194.25" customHeight="1" x14ac:dyDescent="0.25">
      <c r="A19" s="344" t="s">
        <v>7</v>
      </c>
      <c r="B19" s="351" t="s">
        <v>225</v>
      </c>
      <c r="C19" s="53" t="s">
        <v>20</v>
      </c>
      <c r="D19" s="57" t="s">
        <v>240</v>
      </c>
      <c r="E19" s="57" t="s">
        <v>241</v>
      </c>
      <c r="F19" s="64" t="s">
        <v>170</v>
      </c>
      <c r="G19" s="57" t="s">
        <v>171</v>
      </c>
      <c r="H19" s="65"/>
      <c r="I19" s="65"/>
      <c r="J19" s="65"/>
      <c r="K19" s="57"/>
      <c r="L19" s="57"/>
      <c r="M19" s="57"/>
      <c r="N19" s="57"/>
      <c r="O19" s="57"/>
      <c r="P19" s="57" t="s">
        <v>172</v>
      </c>
      <c r="Q19" s="56"/>
    </row>
    <row r="20" spans="1:17" ht="39.9" customHeight="1" x14ac:dyDescent="0.25">
      <c r="A20" s="344"/>
      <c r="B20" s="351"/>
      <c r="C20" s="53" t="s">
        <v>21</v>
      </c>
      <c r="D20" s="55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1:17" ht="211.5" customHeight="1" x14ac:dyDescent="0.25">
      <c r="A21" s="344" t="s">
        <v>8</v>
      </c>
      <c r="B21" s="351" t="s">
        <v>228</v>
      </c>
      <c r="C21" s="53" t="s">
        <v>20</v>
      </c>
      <c r="D21" s="66" t="s">
        <v>242</v>
      </c>
      <c r="E21" s="66" t="s">
        <v>173</v>
      </c>
      <c r="F21" s="66" t="s">
        <v>170</v>
      </c>
      <c r="G21" s="67" t="s">
        <v>174</v>
      </c>
      <c r="H21" s="67" t="s">
        <v>174</v>
      </c>
      <c r="I21" s="66" t="s">
        <v>174</v>
      </c>
      <c r="J21" s="66" t="s">
        <v>174</v>
      </c>
      <c r="K21" s="66" t="s">
        <v>174</v>
      </c>
      <c r="L21" s="66" t="s">
        <v>174</v>
      </c>
      <c r="M21" s="66" t="s">
        <v>174</v>
      </c>
      <c r="N21" s="66" t="s">
        <v>175</v>
      </c>
      <c r="O21" s="66" t="s">
        <v>176</v>
      </c>
      <c r="P21" s="57" t="s">
        <v>177</v>
      </c>
      <c r="Q21" s="56"/>
    </row>
    <row r="22" spans="1:17" ht="31.5" customHeight="1" x14ac:dyDescent="0.25">
      <c r="A22" s="344"/>
      <c r="B22" s="351"/>
      <c r="C22" s="53" t="s">
        <v>21</v>
      </c>
      <c r="D22" s="55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</row>
    <row r="23" spans="1:17" s="69" customFormat="1" ht="223.5" customHeight="1" x14ac:dyDescent="0.25">
      <c r="A23" s="348" t="s">
        <v>14</v>
      </c>
      <c r="B23" s="353" t="s">
        <v>229</v>
      </c>
      <c r="C23" s="68" t="s">
        <v>20</v>
      </c>
      <c r="D23" s="57" t="str">
        <f>$D$19</f>
        <v>подготовка конкурсной документации</v>
      </c>
      <c r="E23" s="57" t="s">
        <v>243</v>
      </c>
      <c r="F23" s="64" t="s">
        <v>170</v>
      </c>
      <c r="G23" s="57" t="s">
        <v>178</v>
      </c>
      <c r="H23" s="57" t="s">
        <v>179</v>
      </c>
      <c r="I23" s="57" t="s">
        <v>134</v>
      </c>
      <c r="J23" s="57"/>
      <c r="K23" s="57" t="s">
        <v>180</v>
      </c>
      <c r="L23" s="57"/>
      <c r="M23" s="65"/>
      <c r="N23" s="65"/>
      <c r="O23" s="65"/>
      <c r="P23" s="57" t="s">
        <v>181</v>
      </c>
      <c r="Q23" s="65"/>
    </row>
    <row r="24" spans="1:17" s="69" customFormat="1" ht="39.9" customHeight="1" x14ac:dyDescent="0.25">
      <c r="A24" s="350"/>
      <c r="B24" s="353"/>
      <c r="C24" s="68" t="s">
        <v>21</v>
      </c>
      <c r="D24" s="57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1:17" s="69" customFormat="1" ht="104.25" customHeight="1" x14ac:dyDescent="0.25">
      <c r="A25" s="352" t="s">
        <v>15</v>
      </c>
      <c r="B25" s="353" t="s">
        <v>230</v>
      </c>
      <c r="C25" s="68" t="s">
        <v>20</v>
      </c>
      <c r="D25" s="70"/>
      <c r="E25" s="57" t="str">
        <f>$D$19</f>
        <v>подготовка конкурсной документации</v>
      </c>
      <c r="F25" s="64" t="s">
        <v>170</v>
      </c>
      <c r="G25" s="57" t="s">
        <v>182</v>
      </c>
      <c r="H25" s="57" t="str">
        <f>$D$19</f>
        <v>подготовка конкурсной документации</v>
      </c>
      <c r="I25" s="64" t="s">
        <v>170</v>
      </c>
      <c r="J25" s="57" t="s">
        <v>182</v>
      </c>
      <c r="K25" s="65"/>
      <c r="L25" s="65"/>
      <c r="M25" s="65"/>
      <c r="N25" s="65"/>
      <c r="O25" s="65"/>
      <c r="P25" s="66" t="s">
        <v>183</v>
      </c>
      <c r="Q25" s="65"/>
    </row>
    <row r="26" spans="1:17" s="69" customFormat="1" ht="39.9" customHeight="1" x14ac:dyDescent="0.25">
      <c r="A26" s="352"/>
      <c r="B26" s="353"/>
      <c r="C26" s="68" t="s">
        <v>21</v>
      </c>
      <c r="D26" s="57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1:17" x14ac:dyDescent="0.25">
      <c r="A27" s="32" t="s">
        <v>90</v>
      </c>
      <c r="B27" s="71"/>
      <c r="C27" s="71"/>
      <c r="D27" s="55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7" ht="201.75" customHeight="1" x14ac:dyDescent="0.25">
      <c r="A28" s="53" t="s">
        <v>16</v>
      </c>
      <c r="B28" s="54" t="s">
        <v>231</v>
      </c>
      <c r="C28" s="53" t="s">
        <v>20</v>
      </c>
      <c r="D28" s="55" t="s">
        <v>138</v>
      </c>
      <c r="E28" s="55" t="s">
        <v>138</v>
      </c>
      <c r="F28" s="55" t="s">
        <v>138</v>
      </c>
      <c r="G28" s="55" t="s">
        <v>139</v>
      </c>
      <c r="H28" s="55" t="s">
        <v>139</v>
      </c>
      <c r="I28" s="55" t="s">
        <v>139</v>
      </c>
      <c r="J28" s="55" t="s">
        <v>140</v>
      </c>
      <c r="K28" s="55" t="s">
        <v>140</v>
      </c>
      <c r="L28" s="55" t="s">
        <v>140</v>
      </c>
      <c r="M28" s="55" t="s">
        <v>141</v>
      </c>
      <c r="N28" s="55" t="s">
        <v>141</v>
      </c>
      <c r="O28" s="56"/>
      <c r="P28" s="56"/>
      <c r="Q28" s="56"/>
    </row>
    <row r="29" spans="1:17" ht="39.9" customHeight="1" x14ac:dyDescent="0.25">
      <c r="A29" s="53"/>
      <c r="B29" s="54"/>
      <c r="C29" s="53" t="s">
        <v>21</v>
      </c>
      <c r="D29" s="55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</row>
    <row r="30" spans="1:17" x14ac:dyDescent="0.25">
      <c r="A30" s="33" t="s">
        <v>91</v>
      </c>
      <c r="B30" s="72"/>
      <c r="C30" s="73"/>
      <c r="D30" s="74"/>
      <c r="E30" s="75"/>
      <c r="F30" s="75"/>
      <c r="G30" s="76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 ht="241.5" customHeight="1" x14ac:dyDescent="0.25">
      <c r="A31" s="344" t="s">
        <v>93</v>
      </c>
      <c r="B31" s="351" t="s">
        <v>92</v>
      </c>
      <c r="C31" s="53" t="s">
        <v>20</v>
      </c>
      <c r="D31" s="55" t="s">
        <v>211</v>
      </c>
      <c r="E31" s="55" t="s">
        <v>212</v>
      </c>
      <c r="F31" s="55" t="s">
        <v>213</v>
      </c>
      <c r="G31" s="55" t="s">
        <v>213</v>
      </c>
      <c r="H31" s="55" t="s">
        <v>140</v>
      </c>
      <c r="I31" s="55" t="s">
        <v>141</v>
      </c>
      <c r="J31" s="55" t="s">
        <v>141</v>
      </c>
      <c r="K31" s="55" t="s">
        <v>141</v>
      </c>
      <c r="L31" s="55" t="s">
        <v>141</v>
      </c>
      <c r="M31" s="55" t="s">
        <v>214</v>
      </c>
      <c r="N31" s="55" t="s">
        <v>214</v>
      </c>
      <c r="O31" s="55" t="s">
        <v>214</v>
      </c>
      <c r="P31" s="56"/>
      <c r="Q31" s="56"/>
    </row>
    <row r="32" spans="1:17" ht="45.75" customHeight="1" x14ac:dyDescent="0.25">
      <c r="A32" s="344"/>
      <c r="B32" s="351"/>
      <c r="C32" s="53" t="s">
        <v>21</v>
      </c>
      <c r="D32" s="55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</row>
    <row r="33" spans="1:17" x14ac:dyDescent="0.25">
      <c r="A33" s="32" t="s">
        <v>94</v>
      </c>
      <c r="B33" s="54"/>
      <c r="C33" s="53"/>
      <c r="D33" s="55"/>
      <c r="E33" s="56"/>
      <c r="F33" s="56"/>
      <c r="G33" s="56"/>
      <c r="H33" s="58"/>
      <c r="I33" s="77"/>
      <c r="J33" s="77"/>
      <c r="K33" s="77"/>
      <c r="L33" s="77"/>
      <c r="M33" s="77"/>
      <c r="N33" s="77"/>
      <c r="O33" s="77"/>
      <c r="P33" s="77"/>
      <c r="Q33" s="77"/>
    </row>
    <row r="34" spans="1:17" ht="30.75" customHeight="1" x14ac:dyDescent="0.25">
      <c r="A34" s="344" t="s">
        <v>95</v>
      </c>
      <c r="B34" s="351" t="s">
        <v>96</v>
      </c>
      <c r="C34" s="53" t="s">
        <v>20</v>
      </c>
      <c r="D34" s="55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1:17" ht="30.75" customHeight="1" x14ac:dyDescent="0.25">
      <c r="A35" s="344"/>
      <c r="B35" s="351"/>
      <c r="C35" s="53" t="s">
        <v>21</v>
      </c>
      <c r="D35" s="5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</row>
    <row r="36" spans="1:17" ht="39.9" customHeight="1" x14ac:dyDescent="0.25">
      <c r="A36" s="360" t="s">
        <v>97</v>
      </c>
      <c r="B36" s="358" t="s">
        <v>128</v>
      </c>
      <c r="C36" s="53" t="s">
        <v>20</v>
      </c>
      <c r="D36" s="55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</row>
    <row r="37" spans="1:17" ht="39.9" customHeight="1" x14ac:dyDescent="0.25">
      <c r="A37" s="361"/>
      <c r="B37" s="359"/>
      <c r="C37" s="53" t="s">
        <v>21</v>
      </c>
      <c r="D37" s="55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</row>
    <row r="38" spans="1:17" x14ac:dyDescent="0.25">
      <c r="A38" s="34" t="s">
        <v>98</v>
      </c>
      <c r="B38" s="78"/>
      <c r="C38" s="79"/>
      <c r="D38" s="80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 ht="238.5" customHeight="1" x14ac:dyDescent="0.25">
      <c r="A39" s="344" t="s">
        <v>99</v>
      </c>
      <c r="B39" s="351" t="s">
        <v>226</v>
      </c>
      <c r="C39" s="53" t="s">
        <v>20</v>
      </c>
      <c r="D39" s="92"/>
      <c r="E39" s="92" t="s">
        <v>245</v>
      </c>
      <c r="F39" s="92" t="s">
        <v>244</v>
      </c>
      <c r="G39" s="92" t="s">
        <v>233</v>
      </c>
      <c r="H39" s="368" t="s">
        <v>246</v>
      </c>
      <c r="I39" s="369"/>
      <c r="J39" s="369"/>
      <c r="K39" s="369"/>
      <c r="L39" s="369"/>
      <c r="M39" s="369"/>
      <c r="N39" s="369"/>
      <c r="O39" s="370"/>
      <c r="P39" s="55" t="s">
        <v>188</v>
      </c>
      <c r="Q39" s="56"/>
    </row>
    <row r="40" spans="1:17" ht="39.9" customHeight="1" x14ac:dyDescent="0.25">
      <c r="A40" s="344" t="s">
        <v>10</v>
      </c>
      <c r="B40" s="351" t="s">
        <v>11</v>
      </c>
      <c r="C40" s="53" t="s">
        <v>21</v>
      </c>
      <c r="D40" s="55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</row>
    <row r="41" spans="1:17" ht="194.25" customHeight="1" x14ac:dyDescent="0.25">
      <c r="A41" s="344" t="s">
        <v>100</v>
      </c>
      <c r="B41" s="351" t="s">
        <v>101</v>
      </c>
      <c r="C41" s="53" t="s">
        <v>20</v>
      </c>
      <c r="D41" s="55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82" t="s">
        <v>153</v>
      </c>
      <c r="Q41" s="56"/>
    </row>
    <row r="42" spans="1:17" ht="39.9" customHeight="1" x14ac:dyDescent="0.25">
      <c r="A42" s="344"/>
      <c r="B42" s="351"/>
      <c r="C42" s="53" t="s">
        <v>21</v>
      </c>
      <c r="D42" s="55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</row>
    <row r="43" spans="1:17" ht="186" customHeight="1" x14ac:dyDescent="0.25">
      <c r="A43" s="344" t="s">
        <v>102</v>
      </c>
      <c r="B43" s="351" t="s">
        <v>103</v>
      </c>
      <c r="C43" s="53" t="s">
        <v>20</v>
      </c>
      <c r="D43" s="57" t="s">
        <v>199</v>
      </c>
      <c r="E43" s="57" t="s">
        <v>200</v>
      </c>
      <c r="F43" s="57" t="s">
        <v>203</v>
      </c>
      <c r="G43" s="365" t="s">
        <v>191</v>
      </c>
      <c r="H43" s="366"/>
      <c r="I43" s="366"/>
      <c r="J43" s="366"/>
      <c r="K43" s="366"/>
      <c r="L43" s="366"/>
      <c r="M43" s="366"/>
      <c r="N43" s="366"/>
      <c r="O43" s="367"/>
      <c r="P43" s="56"/>
      <c r="Q43" s="56"/>
    </row>
    <row r="44" spans="1:17" ht="39.9" customHeight="1" x14ac:dyDescent="0.25">
      <c r="A44" s="344"/>
      <c r="B44" s="351"/>
      <c r="C44" s="53" t="s">
        <v>21</v>
      </c>
      <c r="D44" s="55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</row>
    <row r="45" spans="1:17" ht="278.25" customHeight="1" x14ac:dyDescent="0.25">
      <c r="A45" s="344" t="s">
        <v>104</v>
      </c>
      <c r="B45" s="351" t="s">
        <v>105</v>
      </c>
      <c r="C45" s="53" t="s">
        <v>20</v>
      </c>
      <c r="D45" s="83" t="s">
        <v>189</v>
      </c>
      <c r="E45" s="83" t="s">
        <v>190</v>
      </c>
      <c r="F45" s="83" t="s">
        <v>191</v>
      </c>
      <c r="G45" s="83" t="s">
        <v>191</v>
      </c>
      <c r="H45" s="83" t="s">
        <v>192</v>
      </c>
      <c r="I45" s="83" t="s">
        <v>191</v>
      </c>
      <c r="J45" s="83" t="s">
        <v>191</v>
      </c>
      <c r="K45" s="83" t="s">
        <v>193</v>
      </c>
      <c r="L45" s="83" t="s">
        <v>191</v>
      </c>
      <c r="M45" s="83" t="s">
        <v>194</v>
      </c>
      <c r="N45" s="83" t="s">
        <v>195</v>
      </c>
      <c r="O45" s="83" t="s">
        <v>196</v>
      </c>
      <c r="P45" s="83" t="s">
        <v>197</v>
      </c>
      <c r="Q45" s="56"/>
    </row>
    <row r="46" spans="1:17" ht="39.9" customHeight="1" x14ac:dyDescent="0.25">
      <c r="A46" s="344" t="s">
        <v>12</v>
      </c>
      <c r="B46" s="351" t="s">
        <v>13</v>
      </c>
      <c r="C46" s="53" t="s">
        <v>21</v>
      </c>
      <c r="D46" s="55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17" ht="39.9" customHeight="1" x14ac:dyDescent="0.25">
      <c r="A47" s="355" t="s">
        <v>107</v>
      </c>
      <c r="B47" s="358" t="s">
        <v>106</v>
      </c>
      <c r="C47" s="53" t="s">
        <v>20</v>
      </c>
      <c r="D47" s="55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1:17" ht="39.9" customHeight="1" x14ac:dyDescent="0.25">
      <c r="A48" s="356"/>
      <c r="B48" s="359"/>
      <c r="C48" s="53" t="s">
        <v>21</v>
      </c>
      <c r="D48" s="55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1:17" ht="129.75" customHeight="1" x14ac:dyDescent="0.25">
      <c r="A49" s="355" t="s">
        <v>108</v>
      </c>
      <c r="B49" s="358" t="s">
        <v>109</v>
      </c>
      <c r="C49" s="84" t="s">
        <v>20</v>
      </c>
      <c r="D49" s="31" t="s">
        <v>247</v>
      </c>
      <c r="E49" s="31" t="s">
        <v>247</v>
      </c>
      <c r="F49" s="31" t="s">
        <v>247</v>
      </c>
      <c r="G49" s="31" t="s">
        <v>248</v>
      </c>
      <c r="H49" s="31" t="s">
        <v>249</v>
      </c>
      <c r="I49" s="94" t="s">
        <v>250</v>
      </c>
      <c r="J49" s="31" t="s">
        <v>251</v>
      </c>
      <c r="K49" s="31" t="s">
        <v>247</v>
      </c>
      <c r="L49" s="31" t="s">
        <v>252</v>
      </c>
      <c r="M49" s="31" t="s">
        <v>247</v>
      </c>
      <c r="N49" s="94" t="s">
        <v>253</v>
      </c>
      <c r="O49" s="31" t="s">
        <v>247</v>
      </c>
      <c r="P49" s="85"/>
      <c r="Q49" s="85"/>
    </row>
    <row r="50" spans="1:17" ht="39.9" customHeight="1" x14ac:dyDescent="0.25">
      <c r="A50" s="356"/>
      <c r="B50" s="359"/>
      <c r="C50" s="53" t="s">
        <v>21</v>
      </c>
      <c r="D50" s="55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1:17" s="69" customFormat="1" ht="391.5" customHeight="1" x14ac:dyDescent="0.25">
      <c r="A51" s="344" t="s">
        <v>110</v>
      </c>
      <c r="B51" s="351" t="s">
        <v>111</v>
      </c>
      <c r="C51" s="68" t="s">
        <v>20</v>
      </c>
      <c r="D51" s="57" t="s">
        <v>130</v>
      </c>
      <c r="E51" s="57" t="s">
        <v>131</v>
      </c>
      <c r="F51" s="57" t="s">
        <v>132</v>
      </c>
      <c r="G51" s="57" t="s">
        <v>133</v>
      </c>
      <c r="H51" s="57" t="s">
        <v>134</v>
      </c>
      <c r="I51" s="57" t="s">
        <v>135</v>
      </c>
      <c r="J51" s="57" t="s">
        <v>135</v>
      </c>
      <c r="K51" s="57" t="s">
        <v>135</v>
      </c>
      <c r="L51" s="57" t="s">
        <v>136</v>
      </c>
      <c r="M51" s="65"/>
      <c r="N51" s="65"/>
      <c r="O51" s="65"/>
      <c r="P51" s="57" t="s">
        <v>137</v>
      </c>
      <c r="Q51" s="65"/>
    </row>
    <row r="52" spans="1:17" ht="39.9" customHeight="1" x14ac:dyDescent="0.25">
      <c r="A52" s="344"/>
      <c r="B52" s="351"/>
      <c r="C52" s="53" t="s">
        <v>21</v>
      </c>
      <c r="D52" s="86"/>
      <c r="E52" s="85"/>
      <c r="F52" s="85"/>
      <c r="G52" s="85"/>
      <c r="H52" s="85"/>
      <c r="I52" s="85"/>
      <c r="J52" s="85"/>
      <c r="K52" s="85"/>
      <c r="L52" s="85"/>
      <c r="M52" s="85"/>
      <c r="N52" s="56"/>
      <c r="O52" s="56"/>
      <c r="P52" s="56"/>
      <c r="Q52" s="56"/>
    </row>
    <row r="53" spans="1:17" ht="75.75" customHeight="1" x14ac:dyDescent="0.25">
      <c r="A53" s="344" t="s">
        <v>113</v>
      </c>
      <c r="B53" s="351" t="s">
        <v>112</v>
      </c>
      <c r="C53" s="53" t="s">
        <v>20</v>
      </c>
      <c r="D53" s="83" t="s">
        <v>142</v>
      </c>
      <c r="E53" s="83" t="s">
        <v>142</v>
      </c>
      <c r="F53" s="83" t="s">
        <v>142</v>
      </c>
      <c r="G53" s="83" t="s">
        <v>147</v>
      </c>
      <c r="H53" s="83" t="s">
        <v>143</v>
      </c>
      <c r="I53" s="83" t="s">
        <v>201</v>
      </c>
      <c r="J53" s="83" t="s">
        <v>144</v>
      </c>
      <c r="K53" s="83" t="s">
        <v>145</v>
      </c>
      <c r="L53" s="83" t="s">
        <v>146</v>
      </c>
      <c r="M53" s="83"/>
      <c r="N53" s="81"/>
      <c r="O53" s="55"/>
      <c r="P53" s="55"/>
      <c r="Q53" s="55"/>
    </row>
    <row r="54" spans="1:17" ht="31.5" customHeight="1" x14ac:dyDescent="0.25">
      <c r="A54" s="344"/>
      <c r="B54" s="351"/>
      <c r="C54" s="53" t="s">
        <v>21</v>
      </c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55"/>
      <c r="O54" s="55"/>
      <c r="P54" s="55"/>
      <c r="Q54" s="55"/>
    </row>
    <row r="55" spans="1:17" ht="52.5" customHeight="1" x14ac:dyDescent="0.25">
      <c r="A55" s="344" t="s">
        <v>114</v>
      </c>
      <c r="B55" s="351" t="s">
        <v>115</v>
      </c>
      <c r="C55" s="53" t="s">
        <v>20</v>
      </c>
      <c r="D55" s="55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6" spans="1:17" ht="52.5" customHeight="1" x14ac:dyDescent="0.25">
      <c r="A56" s="344"/>
      <c r="B56" s="351"/>
      <c r="C56" s="53" t="s">
        <v>21</v>
      </c>
      <c r="D56" s="55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</row>
    <row r="57" spans="1:17" ht="409.5" customHeight="1" x14ac:dyDescent="0.25">
      <c r="A57" s="344" t="s">
        <v>116</v>
      </c>
      <c r="B57" s="351" t="s">
        <v>117</v>
      </c>
      <c r="C57" s="53" t="s">
        <v>20</v>
      </c>
      <c r="D57" s="93" t="s">
        <v>234</v>
      </c>
      <c r="E57" s="92"/>
      <c r="F57" s="92" t="s">
        <v>235</v>
      </c>
      <c r="G57" s="354" t="s">
        <v>232</v>
      </c>
      <c r="H57" s="354"/>
      <c r="I57" s="92" t="s">
        <v>236</v>
      </c>
      <c r="J57" s="92" t="s">
        <v>237</v>
      </c>
      <c r="K57" s="345" t="s">
        <v>238</v>
      </c>
      <c r="L57" s="346"/>
      <c r="M57" s="346"/>
      <c r="N57" s="346"/>
      <c r="O57" s="347"/>
      <c r="P57" s="88" t="s">
        <v>198</v>
      </c>
      <c r="Q57" s="56"/>
    </row>
    <row r="58" spans="1:17" ht="39.9" customHeight="1" x14ac:dyDescent="0.25">
      <c r="A58" s="344"/>
      <c r="B58" s="351"/>
      <c r="C58" s="53" t="s">
        <v>21</v>
      </c>
      <c r="D58" s="55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</row>
    <row r="59" spans="1:17" s="69" customFormat="1" ht="183.75" customHeight="1" x14ac:dyDescent="0.25">
      <c r="A59" s="348" t="s">
        <v>119</v>
      </c>
      <c r="B59" s="348" t="s">
        <v>118</v>
      </c>
      <c r="C59" s="348" t="s">
        <v>20</v>
      </c>
      <c r="D59" s="57"/>
      <c r="E59" s="57" t="s">
        <v>166</v>
      </c>
      <c r="F59" s="57" t="s">
        <v>167</v>
      </c>
      <c r="G59" s="89" t="s">
        <v>168</v>
      </c>
      <c r="H59" s="89" t="s">
        <v>168</v>
      </c>
      <c r="I59" s="89" t="s">
        <v>168</v>
      </c>
      <c r="J59" s="89" t="s">
        <v>168</v>
      </c>
      <c r="K59" s="89" t="s">
        <v>168</v>
      </c>
      <c r="L59" s="89" t="s">
        <v>168</v>
      </c>
      <c r="M59" s="89" t="s">
        <v>168</v>
      </c>
      <c r="N59" s="89" t="s">
        <v>168</v>
      </c>
      <c r="O59" s="89" t="s">
        <v>169</v>
      </c>
      <c r="P59" s="65"/>
      <c r="Q59" s="65"/>
    </row>
    <row r="60" spans="1:17" s="69" customFormat="1" ht="150" customHeight="1" x14ac:dyDescent="0.25">
      <c r="A60" s="349"/>
      <c r="B60" s="349"/>
      <c r="C60" s="349"/>
      <c r="D60" s="57" t="s">
        <v>162</v>
      </c>
      <c r="E60" s="57" t="s">
        <v>162</v>
      </c>
      <c r="F60" s="57" t="s">
        <v>162</v>
      </c>
      <c r="G60" s="57" t="s">
        <v>162</v>
      </c>
      <c r="H60" s="57" t="s">
        <v>162</v>
      </c>
      <c r="I60" s="57" t="s">
        <v>162</v>
      </c>
      <c r="J60" s="57" t="s">
        <v>162</v>
      </c>
      <c r="K60" s="57" t="s">
        <v>162</v>
      </c>
      <c r="L60" s="57" t="s">
        <v>162</v>
      </c>
      <c r="M60" s="57" t="s">
        <v>162</v>
      </c>
      <c r="N60" s="57" t="s">
        <v>162</v>
      </c>
      <c r="O60" s="57" t="s">
        <v>162</v>
      </c>
      <c r="P60" s="65"/>
      <c r="Q60" s="65"/>
    </row>
    <row r="61" spans="1:17" s="69" customFormat="1" ht="316.5" customHeight="1" x14ac:dyDescent="0.25">
      <c r="A61" s="349"/>
      <c r="B61" s="349"/>
      <c r="C61" s="350"/>
      <c r="D61" s="57" t="s">
        <v>163</v>
      </c>
      <c r="E61" s="57" t="s">
        <v>164</v>
      </c>
      <c r="F61" s="57" t="s">
        <v>165</v>
      </c>
      <c r="G61" s="57" t="s">
        <v>165</v>
      </c>
      <c r="H61" s="57" t="s">
        <v>165</v>
      </c>
      <c r="I61" s="57" t="s">
        <v>165</v>
      </c>
      <c r="J61" s="57" t="s">
        <v>165</v>
      </c>
      <c r="K61" s="57" t="s">
        <v>165</v>
      </c>
      <c r="L61" s="57" t="s">
        <v>165</v>
      </c>
      <c r="M61" s="57" t="s">
        <v>165</v>
      </c>
      <c r="N61" s="57" t="s">
        <v>165</v>
      </c>
      <c r="O61" s="57" t="s">
        <v>165</v>
      </c>
      <c r="P61" s="65"/>
      <c r="Q61" s="65"/>
    </row>
    <row r="62" spans="1:17" s="69" customFormat="1" ht="39.9" customHeight="1" x14ac:dyDescent="0.25">
      <c r="A62" s="350"/>
      <c r="B62" s="350"/>
      <c r="C62" s="68" t="s">
        <v>21</v>
      </c>
      <c r="D62" s="57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1:17" ht="39.9" customHeight="1" x14ac:dyDescent="0.25">
      <c r="A63" s="344" t="s">
        <v>120</v>
      </c>
      <c r="B63" s="351" t="s">
        <v>121</v>
      </c>
      <c r="C63" s="53" t="s">
        <v>20</v>
      </c>
      <c r="D63" s="55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1:17" ht="39.9" customHeight="1" x14ac:dyDescent="0.25">
      <c r="A64" s="344"/>
      <c r="B64" s="351"/>
      <c r="C64" s="53" t="s">
        <v>21</v>
      </c>
      <c r="D64" s="55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</row>
    <row r="65" spans="1:20" s="69" customFormat="1" ht="154.5" customHeight="1" x14ac:dyDescent="0.25">
      <c r="A65" s="352" t="s">
        <v>122</v>
      </c>
      <c r="B65" s="353" t="s">
        <v>123</v>
      </c>
      <c r="C65" s="68" t="s">
        <v>20</v>
      </c>
      <c r="D65" s="66"/>
      <c r="E65" s="66"/>
      <c r="F65" s="66" t="s">
        <v>184</v>
      </c>
      <c r="G65" s="66" t="s">
        <v>170</v>
      </c>
      <c r="H65" s="66" t="s">
        <v>185</v>
      </c>
      <c r="I65" s="66"/>
      <c r="J65" s="66" t="s">
        <v>185</v>
      </c>
      <c r="K65" s="66"/>
      <c r="L65" s="66"/>
      <c r="M65" s="66" t="s">
        <v>185</v>
      </c>
      <c r="N65" s="66"/>
      <c r="O65" s="66" t="s">
        <v>186</v>
      </c>
      <c r="P65" s="66" t="s">
        <v>187</v>
      </c>
      <c r="Q65" s="65"/>
    </row>
    <row r="66" spans="1:20" s="69" customFormat="1" ht="39.9" customHeight="1" x14ac:dyDescent="0.25">
      <c r="A66" s="352"/>
      <c r="B66" s="353"/>
      <c r="C66" s="68" t="s">
        <v>21</v>
      </c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1:20" ht="39.9" customHeight="1" x14ac:dyDescent="0.25">
      <c r="A67" s="344" t="s">
        <v>124</v>
      </c>
      <c r="B67" s="351" t="s">
        <v>125</v>
      </c>
      <c r="C67" s="53" t="s">
        <v>20</v>
      </c>
      <c r="D67" s="55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</row>
    <row r="68" spans="1:20" ht="39.9" customHeight="1" x14ac:dyDescent="0.25">
      <c r="A68" s="344"/>
      <c r="B68" s="351"/>
      <c r="C68" s="53" t="s">
        <v>21</v>
      </c>
      <c r="D68" s="55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</row>
    <row r="69" spans="1:20" ht="147" customHeight="1" x14ac:dyDescent="0.25">
      <c r="A69" s="355" t="s">
        <v>126</v>
      </c>
      <c r="B69" s="358" t="s">
        <v>127</v>
      </c>
      <c r="C69" s="53" t="s">
        <v>20</v>
      </c>
      <c r="D69" s="55"/>
      <c r="E69" s="90" t="s">
        <v>154</v>
      </c>
      <c r="F69" s="90" t="s">
        <v>155</v>
      </c>
      <c r="G69" s="56"/>
      <c r="H69" s="56"/>
      <c r="I69" s="56"/>
      <c r="J69" s="56"/>
      <c r="K69" s="56"/>
      <c r="L69" s="56"/>
      <c r="M69" s="56"/>
      <c r="N69" s="56"/>
      <c r="O69" s="90" t="s">
        <v>156</v>
      </c>
      <c r="P69" s="56"/>
      <c r="Q69" s="56"/>
    </row>
    <row r="70" spans="1:20" ht="39.9" customHeight="1" x14ac:dyDescent="0.25">
      <c r="A70" s="356"/>
      <c r="B70" s="359"/>
      <c r="C70" s="53" t="s">
        <v>21</v>
      </c>
      <c r="D70" s="55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</row>
    <row r="71" spans="1:20" x14ac:dyDescent="0.25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</row>
    <row r="73" spans="1:20" x14ac:dyDescent="0.25">
      <c r="B73" s="363" t="s">
        <v>254</v>
      </c>
      <c r="C73" s="363"/>
      <c r="D73" s="363"/>
      <c r="E73" s="363"/>
      <c r="F73" s="363"/>
      <c r="G73" s="363"/>
      <c r="H73" s="363"/>
      <c r="I73" s="363"/>
      <c r="J73" s="363"/>
      <c r="K73" s="363"/>
      <c r="L73" s="363"/>
      <c r="M73" s="363"/>
      <c r="N73" s="363"/>
      <c r="O73" s="363"/>
      <c r="P73" s="363"/>
      <c r="Q73" s="363"/>
      <c r="R73" s="363"/>
      <c r="S73" s="363"/>
      <c r="T73" s="363"/>
    </row>
    <row r="74" spans="1:20" ht="13.8" x14ac:dyDescent="0.25">
      <c r="B74" s="38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</row>
    <row r="75" spans="1:20" ht="13.8" x14ac:dyDescent="0.25">
      <c r="B75" s="38"/>
      <c r="C75" s="39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</row>
    <row r="76" spans="1:20" ht="13.8" x14ac:dyDescent="0.25">
      <c r="B76" s="38"/>
      <c r="C76" s="39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</row>
    <row r="77" spans="1:20" ht="13.8" x14ac:dyDescent="0.25">
      <c r="B77" s="38"/>
      <c r="C77" s="39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</row>
    <row r="78" spans="1:20" ht="13.8" x14ac:dyDescent="0.25">
      <c r="B78" s="41" t="s">
        <v>46</v>
      </c>
      <c r="C78" s="42"/>
      <c r="D78" s="43"/>
      <c r="E78" s="43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</row>
    <row r="79" spans="1:20" ht="58.5" customHeight="1" x14ac:dyDescent="0.25">
      <c r="B79" s="364" t="s">
        <v>215</v>
      </c>
      <c r="C79" s="364"/>
      <c r="D79" s="364"/>
      <c r="E79" s="364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</row>
  </sheetData>
  <mergeCells count="79"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  <mergeCell ref="A34:A35"/>
    <mergeCell ref="B31:B32"/>
    <mergeCell ref="A31:A32"/>
    <mergeCell ref="B23:B24"/>
    <mergeCell ref="B43:B44"/>
    <mergeCell ref="B25:B26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</mergeCells>
  <conditionalFormatting sqref="R5:AN6 R7:AC70">
    <cfRule type="expression" dxfId="0" priority="3">
      <formula>D5&lt;&gt;0</formula>
    </cfRule>
    <cfRule type="colorScale" priority="4">
      <colorScale>
        <cfvo type="min"/>
        <cfvo type="max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7"/>
  <sheetViews>
    <sheetView tabSelected="1" view="pageBreakPreview" zoomScale="70" zoomScaleSheetLayoutView="7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G8" sqref="G8:G11"/>
    </sheetView>
  </sheetViews>
  <sheetFormatPr defaultColWidth="9.109375" defaultRowHeight="13.2" x14ac:dyDescent="0.3"/>
  <cols>
    <col min="1" max="1" width="8" style="101" customWidth="1"/>
    <col min="2" max="2" width="19.6640625" style="101" customWidth="1"/>
    <col min="3" max="3" width="13.33203125" style="101" customWidth="1"/>
    <col min="4" max="4" width="20.6640625" style="105" customWidth="1"/>
    <col min="5" max="5" width="12.88671875" style="106" customWidth="1"/>
    <col min="6" max="6" width="12.44140625" style="106" customWidth="1"/>
    <col min="7" max="7" width="8.5546875" style="106" customWidth="1"/>
    <col min="8" max="8" width="14.44140625" style="101" customWidth="1"/>
    <col min="9" max="9" width="9.109375" style="101" customWidth="1"/>
    <col min="10" max="10" width="9.33203125" style="101" customWidth="1"/>
    <col min="11" max="11" width="10.109375" style="252" customWidth="1"/>
    <col min="12" max="12" width="9.5546875" style="252" customWidth="1"/>
    <col min="13" max="13" width="7" style="101" customWidth="1"/>
    <col min="14" max="14" width="11.109375" style="101" customWidth="1"/>
    <col min="15" max="15" width="8.33203125" style="101" customWidth="1"/>
    <col min="16" max="16" width="6.6640625" style="101" customWidth="1"/>
    <col min="17" max="17" width="11" style="252" customWidth="1"/>
    <col min="18" max="18" width="8.6640625" style="252" customWidth="1"/>
    <col min="19" max="19" width="7" style="101" customWidth="1"/>
    <col min="20" max="20" width="11" style="101" customWidth="1"/>
    <col min="21" max="21" width="8.109375" style="101" customWidth="1"/>
    <col min="22" max="22" width="6.88671875" style="101" customWidth="1"/>
    <col min="23" max="23" width="11.33203125" style="101" customWidth="1"/>
    <col min="24" max="25" width="7.6640625" style="101" customWidth="1"/>
    <col min="26" max="26" width="12" style="101" customWidth="1"/>
    <col min="27" max="27" width="9.33203125" style="101" customWidth="1"/>
    <col min="28" max="28" width="6.88671875" style="101" customWidth="1"/>
    <col min="29" max="29" width="11.33203125" style="101" customWidth="1"/>
    <col min="30" max="31" width="7.5546875" style="101" customWidth="1"/>
    <col min="32" max="32" width="12.33203125" style="101" customWidth="1"/>
    <col min="33" max="34" width="7.88671875" style="101" customWidth="1"/>
    <col min="35" max="35" width="11.88671875" style="101" customWidth="1"/>
    <col min="36" max="36" width="8" style="101" customWidth="1"/>
    <col min="37" max="37" width="6.88671875" style="101" customWidth="1"/>
    <col min="38" max="38" width="13" style="101" customWidth="1"/>
    <col min="39" max="40" width="7.109375" style="101" customWidth="1"/>
    <col min="41" max="41" width="10.6640625" style="252" customWidth="1"/>
    <col min="42" max="42" width="7.6640625" style="252" customWidth="1"/>
    <col min="43" max="43" width="7" style="101" customWidth="1"/>
    <col min="44" max="44" width="21.5546875" style="95" customWidth="1"/>
    <col min="45" max="16384" width="9.109375" style="95"/>
  </cols>
  <sheetData>
    <row r="1" spans="1:44" s="108" customFormat="1" ht="24" customHeight="1" x14ac:dyDescent="0.3">
      <c r="A1" s="431" t="s">
        <v>317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1"/>
      <c r="P1" s="431"/>
      <c r="Q1" s="431"/>
      <c r="R1" s="431"/>
      <c r="S1" s="431"/>
      <c r="T1" s="431"/>
      <c r="U1" s="431"/>
      <c r="V1" s="431"/>
      <c r="W1" s="431"/>
      <c r="X1" s="431"/>
      <c r="Y1" s="431"/>
      <c r="Z1" s="431"/>
      <c r="AA1" s="431"/>
      <c r="AB1" s="431"/>
      <c r="AC1" s="431"/>
      <c r="AD1" s="431"/>
      <c r="AE1" s="431"/>
      <c r="AF1" s="431"/>
      <c r="AG1" s="431"/>
      <c r="AH1" s="431"/>
      <c r="AI1" s="431"/>
      <c r="AJ1" s="431"/>
      <c r="AK1" s="431"/>
      <c r="AL1" s="431"/>
      <c r="AM1" s="431"/>
      <c r="AN1" s="431"/>
      <c r="AO1" s="431"/>
      <c r="AP1" s="431"/>
      <c r="AQ1" s="431"/>
      <c r="AR1" s="431"/>
    </row>
    <row r="2" spans="1:44" s="96" customFormat="1" ht="17.25" customHeight="1" x14ac:dyDescent="0.3">
      <c r="A2" s="432" t="s">
        <v>280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  <c r="O2" s="432"/>
      <c r="P2" s="432"/>
      <c r="Q2" s="432"/>
      <c r="R2" s="432"/>
      <c r="S2" s="432"/>
      <c r="T2" s="432"/>
      <c r="U2" s="432"/>
      <c r="V2" s="432"/>
      <c r="W2" s="432"/>
      <c r="X2" s="432"/>
      <c r="Y2" s="432"/>
      <c r="Z2" s="432"/>
      <c r="AA2" s="432"/>
      <c r="AB2" s="432"/>
      <c r="AC2" s="432"/>
      <c r="AD2" s="432"/>
      <c r="AE2" s="432"/>
      <c r="AF2" s="432"/>
      <c r="AG2" s="432"/>
      <c r="AH2" s="432"/>
      <c r="AI2" s="432"/>
      <c r="AJ2" s="432"/>
      <c r="AK2" s="432"/>
      <c r="AL2" s="432"/>
      <c r="AM2" s="432"/>
      <c r="AN2" s="432"/>
      <c r="AO2" s="432"/>
      <c r="AP2" s="432"/>
      <c r="AQ2" s="432"/>
      <c r="AR2" s="432"/>
    </row>
    <row r="3" spans="1:44" s="97" customFormat="1" ht="18.75" customHeight="1" thickBot="1" x14ac:dyDescent="0.35">
      <c r="A3" s="433" t="s">
        <v>261</v>
      </c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  <c r="O3" s="433"/>
      <c r="P3" s="433"/>
      <c r="Q3" s="433"/>
      <c r="R3" s="433"/>
      <c r="S3" s="433"/>
      <c r="T3" s="433"/>
      <c r="U3" s="433"/>
      <c r="V3" s="433"/>
      <c r="W3" s="433"/>
      <c r="X3" s="433"/>
      <c r="Y3" s="433"/>
      <c r="Z3" s="433"/>
      <c r="AA3" s="433"/>
      <c r="AB3" s="433"/>
      <c r="AC3" s="433"/>
      <c r="AD3" s="433"/>
      <c r="AE3" s="433"/>
      <c r="AF3" s="433"/>
      <c r="AG3" s="433"/>
      <c r="AH3" s="433"/>
      <c r="AI3" s="433"/>
      <c r="AJ3" s="433"/>
      <c r="AK3" s="433"/>
      <c r="AL3" s="433"/>
      <c r="AM3" s="433"/>
      <c r="AN3" s="433"/>
      <c r="AO3" s="433"/>
      <c r="AP3" s="433"/>
      <c r="AQ3" s="433"/>
      <c r="AR3" s="433"/>
    </row>
    <row r="4" spans="1:44" ht="15" customHeight="1" x14ac:dyDescent="0.3">
      <c r="A4" s="434" t="s">
        <v>0</v>
      </c>
      <c r="B4" s="437" t="s">
        <v>265</v>
      </c>
      <c r="C4" s="437" t="s">
        <v>258</v>
      </c>
      <c r="D4" s="437" t="s">
        <v>40</v>
      </c>
      <c r="E4" s="440" t="s">
        <v>256</v>
      </c>
      <c r="F4" s="441"/>
      <c r="G4" s="442"/>
      <c r="H4" s="443" t="s">
        <v>255</v>
      </c>
      <c r="I4" s="444"/>
      <c r="J4" s="444"/>
      <c r="K4" s="444"/>
      <c r="L4" s="444"/>
      <c r="M4" s="444"/>
      <c r="N4" s="444"/>
      <c r="O4" s="444"/>
      <c r="P4" s="444"/>
      <c r="Q4" s="444"/>
      <c r="R4" s="444"/>
      <c r="S4" s="444"/>
      <c r="T4" s="444"/>
      <c r="U4" s="444"/>
      <c r="V4" s="444"/>
      <c r="W4" s="444"/>
      <c r="X4" s="444"/>
      <c r="Y4" s="444"/>
      <c r="Z4" s="444"/>
      <c r="AA4" s="444"/>
      <c r="AB4" s="444"/>
      <c r="AC4" s="444"/>
      <c r="AD4" s="444"/>
      <c r="AE4" s="444"/>
      <c r="AF4" s="444"/>
      <c r="AG4" s="444"/>
      <c r="AH4" s="444"/>
      <c r="AI4" s="444"/>
      <c r="AJ4" s="444"/>
      <c r="AK4" s="444"/>
      <c r="AL4" s="444"/>
      <c r="AM4" s="444"/>
      <c r="AN4" s="444"/>
      <c r="AO4" s="444"/>
      <c r="AP4" s="444"/>
      <c r="AQ4" s="445"/>
      <c r="AR4" s="446" t="s">
        <v>311</v>
      </c>
    </row>
    <row r="5" spans="1:44" ht="28.5" customHeight="1" x14ac:dyDescent="0.3">
      <c r="A5" s="435"/>
      <c r="B5" s="438"/>
      <c r="C5" s="438"/>
      <c r="D5" s="438"/>
      <c r="E5" s="449" t="s">
        <v>309</v>
      </c>
      <c r="F5" s="449" t="s">
        <v>276</v>
      </c>
      <c r="G5" s="419" t="s">
        <v>19</v>
      </c>
      <c r="H5" s="421" t="s">
        <v>17</v>
      </c>
      <c r="I5" s="422"/>
      <c r="J5" s="423"/>
      <c r="K5" s="410" t="s">
        <v>18</v>
      </c>
      <c r="L5" s="411"/>
      <c r="M5" s="412"/>
      <c r="N5" s="410" t="s">
        <v>22</v>
      </c>
      <c r="O5" s="411"/>
      <c r="P5" s="412"/>
      <c r="Q5" s="410" t="s">
        <v>24</v>
      </c>
      <c r="R5" s="411"/>
      <c r="S5" s="412"/>
      <c r="T5" s="410" t="s">
        <v>25</v>
      </c>
      <c r="U5" s="411"/>
      <c r="V5" s="412"/>
      <c r="W5" s="410" t="s">
        <v>26</v>
      </c>
      <c r="X5" s="411"/>
      <c r="Y5" s="412"/>
      <c r="Z5" s="410" t="s">
        <v>28</v>
      </c>
      <c r="AA5" s="429"/>
      <c r="AB5" s="430"/>
      <c r="AC5" s="410" t="s">
        <v>29</v>
      </c>
      <c r="AD5" s="429"/>
      <c r="AE5" s="430"/>
      <c r="AF5" s="410" t="s">
        <v>30</v>
      </c>
      <c r="AG5" s="429"/>
      <c r="AH5" s="430"/>
      <c r="AI5" s="410" t="s">
        <v>32</v>
      </c>
      <c r="AJ5" s="429"/>
      <c r="AK5" s="430"/>
      <c r="AL5" s="410" t="s">
        <v>33</v>
      </c>
      <c r="AM5" s="429"/>
      <c r="AN5" s="430"/>
      <c r="AO5" s="410" t="s">
        <v>34</v>
      </c>
      <c r="AP5" s="411"/>
      <c r="AQ5" s="412"/>
      <c r="AR5" s="447"/>
    </row>
    <row r="6" spans="1:44" ht="40.950000000000003" customHeight="1" x14ac:dyDescent="0.3">
      <c r="A6" s="436"/>
      <c r="B6" s="439"/>
      <c r="C6" s="439"/>
      <c r="D6" s="439"/>
      <c r="E6" s="439"/>
      <c r="F6" s="439"/>
      <c r="G6" s="420"/>
      <c r="H6" s="121" t="s">
        <v>20</v>
      </c>
      <c r="I6" s="122" t="s">
        <v>21</v>
      </c>
      <c r="J6" s="123" t="s">
        <v>19</v>
      </c>
      <c r="K6" s="238" t="s">
        <v>20</v>
      </c>
      <c r="L6" s="238" t="s">
        <v>21</v>
      </c>
      <c r="M6" s="123" t="s">
        <v>19</v>
      </c>
      <c r="N6" s="124" t="s">
        <v>20</v>
      </c>
      <c r="O6" s="122" t="s">
        <v>21</v>
      </c>
      <c r="P6" s="125" t="s">
        <v>19</v>
      </c>
      <c r="Q6" s="253" t="s">
        <v>20</v>
      </c>
      <c r="R6" s="238" t="s">
        <v>21</v>
      </c>
      <c r="S6" s="125" t="s">
        <v>19</v>
      </c>
      <c r="T6" s="126" t="s">
        <v>20</v>
      </c>
      <c r="U6" s="122" t="s">
        <v>21</v>
      </c>
      <c r="V6" s="125" t="s">
        <v>19</v>
      </c>
      <c r="W6" s="126" t="s">
        <v>20</v>
      </c>
      <c r="X6" s="122" t="s">
        <v>21</v>
      </c>
      <c r="Y6" s="125" t="s">
        <v>19</v>
      </c>
      <c r="Z6" s="126" t="s">
        <v>20</v>
      </c>
      <c r="AA6" s="122" t="s">
        <v>21</v>
      </c>
      <c r="AB6" s="125" t="s">
        <v>19</v>
      </c>
      <c r="AC6" s="126" t="s">
        <v>20</v>
      </c>
      <c r="AD6" s="122" t="s">
        <v>21</v>
      </c>
      <c r="AE6" s="125" t="s">
        <v>19</v>
      </c>
      <c r="AF6" s="126" t="s">
        <v>20</v>
      </c>
      <c r="AG6" s="122" t="s">
        <v>21</v>
      </c>
      <c r="AH6" s="125" t="s">
        <v>19</v>
      </c>
      <c r="AI6" s="126" t="s">
        <v>20</v>
      </c>
      <c r="AJ6" s="122" t="s">
        <v>21</v>
      </c>
      <c r="AK6" s="125" t="s">
        <v>19</v>
      </c>
      <c r="AL6" s="126" t="s">
        <v>20</v>
      </c>
      <c r="AM6" s="122" t="s">
        <v>21</v>
      </c>
      <c r="AN6" s="125" t="s">
        <v>19</v>
      </c>
      <c r="AO6" s="253" t="s">
        <v>20</v>
      </c>
      <c r="AP6" s="238" t="s">
        <v>21</v>
      </c>
      <c r="AQ6" s="125" t="s">
        <v>19</v>
      </c>
      <c r="AR6" s="448"/>
    </row>
    <row r="7" spans="1:44" s="303" customFormat="1" ht="16.2" thickBot="1" x14ac:dyDescent="0.35">
      <c r="A7" s="127">
        <v>1</v>
      </c>
      <c r="B7" s="128">
        <v>2</v>
      </c>
      <c r="C7" s="128">
        <v>3</v>
      </c>
      <c r="D7" s="128">
        <v>4</v>
      </c>
      <c r="E7" s="129">
        <v>5</v>
      </c>
      <c r="F7" s="130">
        <v>6</v>
      </c>
      <c r="G7" s="300">
        <v>7</v>
      </c>
      <c r="H7" s="130">
        <v>8</v>
      </c>
      <c r="I7" s="131">
        <v>9</v>
      </c>
      <c r="J7" s="130">
        <v>10</v>
      </c>
      <c r="K7" s="131">
        <v>11</v>
      </c>
      <c r="L7" s="130">
        <v>12</v>
      </c>
      <c r="M7" s="130">
        <v>13</v>
      </c>
      <c r="N7" s="131">
        <v>14</v>
      </c>
      <c r="O7" s="130">
        <v>15</v>
      </c>
      <c r="P7" s="130">
        <v>16</v>
      </c>
      <c r="Q7" s="131">
        <v>17</v>
      </c>
      <c r="R7" s="130">
        <v>18</v>
      </c>
      <c r="S7" s="301">
        <v>19</v>
      </c>
      <c r="T7" s="131">
        <v>20</v>
      </c>
      <c r="U7" s="130">
        <v>21</v>
      </c>
      <c r="V7" s="301">
        <v>22</v>
      </c>
      <c r="W7" s="131">
        <v>23</v>
      </c>
      <c r="X7" s="130">
        <v>24</v>
      </c>
      <c r="Y7" s="301">
        <v>25</v>
      </c>
      <c r="Z7" s="131">
        <v>26</v>
      </c>
      <c r="AA7" s="130">
        <v>27</v>
      </c>
      <c r="AB7" s="130">
        <v>28</v>
      </c>
      <c r="AC7" s="132">
        <v>29</v>
      </c>
      <c r="AD7" s="130">
        <v>30</v>
      </c>
      <c r="AE7" s="130">
        <v>31</v>
      </c>
      <c r="AF7" s="132">
        <v>32</v>
      </c>
      <c r="AG7" s="130">
        <v>33</v>
      </c>
      <c r="AH7" s="130">
        <v>34</v>
      </c>
      <c r="AI7" s="132">
        <v>35</v>
      </c>
      <c r="AJ7" s="130">
        <v>36</v>
      </c>
      <c r="AK7" s="130">
        <v>37</v>
      </c>
      <c r="AL7" s="132">
        <v>38</v>
      </c>
      <c r="AM7" s="130">
        <v>39</v>
      </c>
      <c r="AN7" s="130">
        <v>40</v>
      </c>
      <c r="AO7" s="130">
        <v>41</v>
      </c>
      <c r="AP7" s="301">
        <v>42</v>
      </c>
      <c r="AQ7" s="301">
        <v>43</v>
      </c>
      <c r="AR7" s="302">
        <v>44</v>
      </c>
    </row>
    <row r="8" spans="1:44" ht="27.15" customHeight="1" thickBot="1" x14ac:dyDescent="0.35">
      <c r="A8" s="390" t="s">
        <v>274</v>
      </c>
      <c r="B8" s="391"/>
      <c r="C8" s="392"/>
      <c r="D8" s="203" t="s">
        <v>257</v>
      </c>
      <c r="E8" s="133">
        <f>SUM(E17+E19)</f>
        <v>48675.3</v>
      </c>
      <c r="F8" s="133">
        <f>SUM(F17+F19)</f>
        <v>5386.8921</v>
      </c>
      <c r="G8" s="135">
        <f>SUM(F8/E8)</f>
        <v>0.11066993115604834</v>
      </c>
      <c r="H8" s="136">
        <f>SUM(H17)</f>
        <v>495</v>
      </c>
      <c r="I8" s="136">
        <f>SUM(I17)</f>
        <v>346.09309999999999</v>
      </c>
      <c r="J8" s="137"/>
      <c r="K8" s="239">
        <f>SUM(K17)</f>
        <v>200</v>
      </c>
      <c r="L8" s="239">
        <f>SUM(L17)</f>
        <v>338.8</v>
      </c>
      <c r="M8" s="137"/>
      <c r="N8" s="138">
        <f>SUM(N17)</f>
        <v>675</v>
      </c>
      <c r="O8" s="134"/>
      <c r="P8" s="137"/>
      <c r="Q8" s="254">
        <f>SUM(Q17)</f>
        <v>1565</v>
      </c>
      <c r="R8" s="239"/>
      <c r="S8" s="139"/>
      <c r="T8" s="140">
        <f>SUM(T17)</f>
        <v>300</v>
      </c>
      <c r="U8" s="133"/>
      <c r="V8" s="139"/>
      <c r="W8" s="133">
        <f>SUM(W17)</f>
        <v>445</v>
      </c>
      <c r="X8" s="134"/>
      <c r="Y8" s="139"/>
      <c r="Z8" s="133">
        <f>SUM(Z17)</f>
        <v>300</v>
      </c>
      <c r="AA8" s="141"/>
      <c r="AB8" s="137"/>
      <c r="AC8" s="142">
        <f>SUM(AC17)</f>
        <v>335</v>
      </c>
      <c r="AD8" s="137"/>
      <c r="AE8" s="137"/>
      <c r="AF8" s="142">
        <f>SUM(AF17)</f>
        <v>450</v>
      </c>
      <c r="AG8" s="137"/>
      <c r="AH8" s="137"/>
      <c r="AI8" s="143">
        <f>SUM(AI17)</f>
        <v>630</v>
      </c>
      <c r="AJ8" s="137"/>
      <c r="AK8" s="137"/>
      <c r="AL8" s="143">
        <f>SUM(AL17)</f>
        <v>1083</v>
      </c>
      <c r="AM8" s="137"/>
      <c r="AN8" s="137"/>
      <c r="AO8" s="255">
        <f>SUM(AO17)</f>
        <v>3439.5</v>
      </c>
      <c r="AP8" s="239"/>
      <c r="AQ8" s="137"/>
      <c r="AR8" s="428"/>
    </row>
    <row r="9" spans="1:44" ht="26.25" customHeight="1" x14ac:dyDescent="0.3">
      <c r="A9" s="393"/>
      <c r="B9" s="394"/>
      <c r="C9" s="394"/>
      <c r="D9" s="204" t="s">
        <v>43</v>
      </c>
      <c r="E9" s="202">
        <f>E22+E28+E41</f>
        <v>48675.3</v>
      </c>
      <c r="F9" s="174">
        <f>SUM(F8)</f>
        <v>5386.8921</v>
      </c>
      <c r="G9" s="135">
        <f t="shared" ref="G9:G11" si="0">SUM(F9/E9)</f>
        <v>0.11066993115604834</v>
      </c>
      <c r="H9" s="151">
        <f>SUM(H8)</f>
        <v>495</v>
      </c>
      <c r="I9" s="151">
        <f>SUM(I8)</f>
        <v>346.09309999999999</v>
      </c>
      <c r="J9" s="147"/>
      <c r="K9" s="240">
        <f>SUM(K8)</f>
        <v>200</v>
      </c>
      <c r="L9" s="240">
        <f>SUM(L8)</f>
        <v>338.8</v>
      </c>
      <c r="M9" s="147"/>
      <c r="N9" s="148">
        <f>SUM(N8)</f>
        <v>675</v>
      </c>
      <c r="O9" s="146"/>
      <c r="P9" s="152"/>
      <c r="Q9" s="242">
        <f>SUM(Q8)</f>
        <v>1565</v>
      </c>
      <c r="R9" s="242"/>
      <c r="S9" s="152"/>
      <c r="T9" s="154">
        <f>SUM(T8)</f>
        <v>300</v>
      </c>
      <c r="U9" s="153"/>
      <c r="V9" s="152"/>
      <c r="W9" s="153">
        <f>SUM(W8)</f>
        <v>445</v>
      </c>
      <c r="X9" s="153"/>
      <c r="Y9" s="152"/>
      <c r="Z9" s="153">
        <f>SUM(Z8)</f>
        <v>300</v>
      </c>
      <c r="AA9" s="155"/>
      <c r="AB9" s="152"/>
      <c r="AC9" s="154">
        <f>SUM(AC8)</f>
        <v>335</v>
      </c>
      <c r="AD9" s="152"/>
      <c r="AE9" s="152"/>
      <c r="AF9" s="154">
        <f>SUM(AF8)</f>
        <v>450</v>
      </c>
      <c r="AG9" s="152"/>
      <c r="AH9" s="152"/>
      <c r="AI9" s="156">
        <f>SUM(AI8)</f>
        <v>630</v>
      </c>
      <c r="AJ9" s="152"/>
      <c r="AK9" s="152"/>
      <c r="AL9" s="156">
        <f>SUM(AL8)</f>
        <v>1083</v>
      </c>
      <c r="AM9" s="152"/>
      <c r="AN9" s="152"/>
      <c r="AO9" s="256">
        <f>SUM(AO8)</f>
        <v>3439.5</v>
      </c>
      <c r="AP9" s="242"/>
      <c r="AQ9" s="152"/>
      <c r="AR9" s="389"/>
    </row>
    <row r="10" spans="1:44" ht="18.75" hidden="1" customHeight="1" x14ac:dyDescent="0.3">
      <c r="A10" s="395" t="s">
        <v>272</v>
      </c>
      <c r="B10" s="396"/>
      <c r="C10" s="397"/>
      <c r="D10" s="208" t="s">
        <v>41</v>
      </c>
      <c r="E10" s="159"/>
      <c r="F10" s="159"/>
      <c r="G10" s="135" t="e">
        <f t="shared" si="0"/>
        <v>#DIV/0!</v>
      </c>
      <c r="H10" s="161"/>
      <c r="I10" s="159"/>
      <c r="J10" s="162"/>
      <c r="K10" s="241"/>
      <c r="L10" s="213"/>
      <c r="M10" s="162"/>
      <c r="N10" s="159"/>
      <c r="O10" s="159"/>
      <c r="P10" s="162"/>
      <c r="Q10" s="241"/>
      <c r="R10" s="241"/>
      <c r="S10" s="162"/>
      <c r="T10" s="159"/>
      <c r="U10" s="159"/>
      <c r="V10" s="162"/>
      <c r="W10" s="159"/>
      <c r="X10" s="159"/>
      <c r="Y10" s="162"/>
      <c r="Z10" s="159"/>
      <c r="AA10" s="164"/>
      <c r="AB10" s="162"/>
      <c r="AC10" s="163"/>
      <c r="AD10" s="162"/>
      <c r="AE10" s="162"/>
      <c r="AF10" s="163"/>
      <c r="AG10" s="162"/>
      <c r="AH10" s="162"/>
      <c r="AI10" s="165"/>
      <c r="AJ10" s="162"/>
      <c r="AK10" s="162"/>
      <c r="AL10" s="165"/>
      <c r="AM10" s="162"/>
      <c r="AN10" s="162"/>
      <c r="AO10" s="257"/>
      <c r="AP10" s="241"/>
      <c r="AQ10" s="162"/>
      <c r="AR10" s="388"/>
    </row>
    <row r="11" spans="1:44" ht="28.5" hidden="1" customHeight="1" x14ac:dyDescent="0.3">
      <c r="A11" s="398"/>
      <c r="B11" s="399"/>
      <c r="C11" s="400"/>
      <c r="D11" s="209" t="s">
        <v>43</v>
      </c>
      <c r="E11" s="154"/>
      <c r="F11" s="153"/>
      <c r="G11" s="135" t="e">
        <f t="shared" si="0"/>
        <v>#DIV/0!</v>
      </c>
      <c r="H11" s="158"/>
      <c r="I11" s="153"/>
      <c r="J11" s="152"/>
      <c r="K11" s="242"/>
      <c r="L11" s="243"/>
      <c r="M11" s="152"/>
      <c r="N11" s="153"/>
      <c r="O11" s="153"/>
      <c r="P11" s="152"/>
      <c r="Q11" s="242"/>
      <c r="R11" s="242"/>
      <c r="S11" s="152"/>
      <c r="T11" s="153"/>
      <c r="U11" s="153"/>
      <c r="V11" s="152"/>
      <c r="W11" s="153"/>
      <c r="X11" s="153"/>
      <c r="Y11" s="152"/>
      <c r="Z11" s="153"/>
      <c r="AA11" s="155"/>
      <c r="AB11" s="152"/>
      <c r="AC11" s="154"/>
      <c r="AD11" s="152"/>
      <c r="AE11" s="152"/>
      <c r="AF11" s="154"/>
      <c r="AG11" s="152"/>
      <c r="AH11" s="152"/>
      <c r="AI11" s="156"/>
      <c r="AJ11" s="152"/>
      <c r="AK11" s="152"/>
      <c r="AL11" s="156"/>
      <c r="AM11" s="152"/>
      <c r="AN11" s="152"/>
      <c r="AO11" s="256"/>
      <c r="AP11" s="242"/>
      <c r="AQ11" s="152"/>
      <c r="AR11" s="401"/>
    </row>
    <row r="12" spans="1:44" ht="18" customHeight="1" x14ac:dyDescent="0.3">
      <c r="A12" s="416" t="s">
        <v>36</v>
      </c>
      <c r="B12" s="417"/>
      <c r="C12" s="418"/>
      <c r="D12" s="210"/>
      <c r="E12" s="154"/>
      <c r="F12" s="153"/>
      <c r="G12" s="145"/>
      <c r="H12" s="158"/>
      <c r="I12" s="153"/>
      <c r="J12" s="152"/>
      <c r="K12" s="242"/>
      <c r="L12" s="243"/>
      <c r="M12" s="152"/>
      <c r="N12" s="153"/>
      <c r="O12" s="153"/>
      <c r="P12" s="152"/>
      <c r="Q12" s="242"/>
      <c r="R12" s="242"/>
      <c r="S12" s="152"/>
      <c r="T12" s="153"/>
      <c r="U12" s="153"/>
      <c r="V12" s="152"/>
      <c r="W12" s="153"/>
      <c r="X12" s="153"/>
      <c r="Y12" s="152"/>
      <c r="Z12" s="153"/>
      <c r="AA12" s="155"/>
      <c r="AB12" s="152"/>
      <c r="AC12" s="154"/>
      <c r="AD12" s="152"/>
      <c r="AE12" s="152"/>
      <c r="AF12" s="154"/>
      <c r="AG12" s="152"/>
      <c r="AH12" s="152"/>
      <c r="AI12" s="156"/>
      <c r="AJ12" s="152"/>
      <c r="AK12" s="152"/>
      <c r="AL12" s="156"/>
      <c r="AM12" s="152"/>
      <c r="AN12" s="152"/>
      <c r="AO12" s="258"/>
      <c r="AP12" s="242"/>
      <c r="AQ12" s="152"/>
      <c r="AR12" s="401"/>
    </row>
    <row r="13" spans="1:44" ht="34.950000000000003" hidden="1" customHeight="1" x14ac:dyDescent="0.3">
      <c r="A13" s="405" t="s">
        <v>273</v>
      </c>
      <c r="B13" s="405"/>
      <c r="C13" s="406"/>
      <c r="D13" s="208" t="s">
        <v>41</v>
      </c>
      <c r="E13" s="154"/>
      <c r="F13" s="153"/>
      <c r="G13" s="145"/>
      <c r="H13" s="158"/>
      <c r="I13" s="153"/>
      <c r="J13" s="152"/>
      <c r="K13" s="242"/>
      <c r="L13" s="243"/>
      <c r="M13" s="152"/>
      <c r="N13" s="153"/>
      <c r="O13" s="153"/>
      <c r="P13" s="152"/>
      <c r="Q13" s="242"/>
      <c r="R13" s="242"/>
      <c r="S13" s="152"/>
      <c r="T13" s="153"/>
      <c r="U13" s="153"/>
      <c r="V13" s="152"/>
      <c r="W13" s="153"/>
      <c r="X13" s="153"/>
      <c r="Y13" s="152"/>
      <c r="Z13" s="153"/>
      <c r="AA13" s="155"/>
      <c r="AB13" s="152"/>
      <c r="AC13" s="154"/>
      <c r="AD13" s="152"/>
      <c r="AE13" s="152"/>
      <c r="AF13" s="154"/>
      <c r="AG13" s="152"/>
      <c r="AH13" s="152"/>
      <c r="AI13" s="156"/>
      <c r="AJ13" s="152"/>
      <c r="AK13" s="152"/>
      <c r="AL13" s="156"/>
      <c r="AM13" s="152"/>
      <c r="AN13" s="152"/>
      <c r="AO13" s="258"/>
      <c r="AP13" s="242"/>
      <c r="AQ13" s="152"/>
      <c r="AR13" s="401"/>
    </row>
    <row r="14" spans="1:44" ht="34.950000000000003" hidden="1" customHeight="1" x14ac:dyDescent="0.3">
      <c r="A14" s="408"/>
      <c r="B14" s="408"/>
      <c r="C14" s="409"/>
      <c r="D14" s="209" t="s">
        <v>43</v>
      </c>
      <c r="E14" s="154"/>
      <c r="F14" s="153"/>
      <c r="G14" s="145"/>
      <c r="H14" s="158"/>
      <c r="I14" s="153"/>
      <c r="J14" s="152"/>
      <c r="K14" s="242"/>
      <c r="L14" s="243"/>
      <c r="M14" s="152"/>
      <c r="N14" s="153"/>
      <c r="O14" s="153"/>
      <c r="P14" s="152"/>
      <c r="Q14" s="242"/>
      <c r="R14" s="242"/>
      <c r="S14" s="152"/>
      <c r="T14" s="153"/>
      <c r="U14" s="153"/>
      <c r="V14" s="152"/>
      <c r="W14" s="153"/>
      <c r="X14" s="153"/>
      <c r="Y14" s="152"/>
      <c r="Z14" s="153"/>
      <c r="AA14" s="155"/>
      <c r="AB14" s="152"/>
      <c r="AC14" s="154"/>
      <c r="AD14" s="152"/>
      <c r="AE14" s="152"/>
      <c r="AF14" s="154"/>
      <c r="AG14" s="152"/>
      <c r="AH14" s="152"/>
      <c r="AI14" s="156"/>
      <c r="AJ14" s="152"/>
      <c r="AK14" s="152"/>
      <c r="AL14" s="156"/>
      <c r="AM14" s="152"/>
      <c r="AN14" s="152"/>
      <c r="AO14" s="258"/>
      <c r="AP14" s="242"/>
      <c r="AQ14" s="152"/>
      <c r="AR14" s="401"/>
    </row>
    <row r="15" spans="1:44" ht="34.950000000000003" hidden="1" customHeight="1" x14ac:dyDescent="0.3">
      <c r="A15" s="405" t="s">
        <v>275</v>
      </c>
      <c r="B15" s="424"/>
      <c r="C15" s="425"/>
      <c r="D15" s="208" t="s">
        <v>41</v>
      </c>
      <c r="E15" s="154"/>
      <c r="F15" s="153"/>
      <c r="G15" s="145"/>
      <c r="H15" s="158"/>
      <c r="I15" s="153"/>
      <c r="J15" s="152"/>
      <c r="K15" s="242"/>
      <c r="L15" s="243"/>
      <c r="M15" s="152"/>
      <c r="N15" s="153"/>
      <c r="O15" s="153"/>
      <c r="P15" s="152"/>
      <c r="Q15" s="242"/>
      <c r="R15" s="242"/>
      <c r="S15" s="152"/>
      <c r="T15" s="153"/>
      <c r="U15" s="153"/>
      <c r="V15" s="152"/>
      <c r="W15" s="153"/>
      <c r="X15" s="153"/>
      <c r="Y15" s="152"/>
      <c r="Z15" s="153"/>
      <c r="AA15" s="155"/>
      <c r="AB15" s="152"/>
      <c r="AC15" s="154"/>
      <c r="AD15" s="152"/>
      <c r="AE15" s="152"/>
      <c r="AF15" s="154"/>
      <c r="AG15" s="152"/>
      <c r="AH15" s="152"/>
      <c r="AI15" s="156"/>
      <c r="AJ15" s="152"/>
      <c r="AK15" s="152"/>
      <c r="AL15" s="156"/>
      <c r="AM15" s="152"/>
      <c r="AN15" s="152"/>
      <c r="AO15" s="258"/>
      <c r="AP15" s="242"/>
      <c r="AQ15" s="152"/>
      <c r="AR15" s="401"/>
    </row>
    <row r="16" spans="1:44" ht="34.950000000000003" hidden="1" customHeight="1" x14ac:dyDescent="0.3">
      <c r="A16" s="426"/>
      <c r="B16" s="426"/>
      <c r="C16" s="427"/>
      <c r="D16" s="209" t="s">
        <v>43</v>
      </c>
      <c r="E16" s="154"/>
      <c r="F16" s="153"/>
      <c r="G16" s="145"/>
      <c r="H16" s="158"/>
      <c r="I16" s="153"/>
      <c r="J16" s="152"/>
      <c r="K16" s="242"/>
      <c r="L16" s="243"/>
      <c r="M16" s="152"/>
      <c r="N16" s="153"/>
      <c r="O16" s="153"/>
      <c r="P16" s="152"/>
      <c r="Q16" s="242"/>
      <c r="R16" s="242"/>
      <c r="S16" s="152"/>
      <c r="T16" s="153"/>
      <c r="U16" s="153"/>
      <c r="V16" s="152"/>
      <c r="W16" s="153"/>
      <c r="X16" s="153"/>
      <c r="Y16" s="152"/>
      <c r="Z16" s="153"/>
      <c r="AA16" s="155"/>
      <c r="AB16" s="152"/>
      <c r="AC16" s="154"/>
      <c r="AD16" s="152"/>
      <c r="AE16" s="152"/>
      <c r="AF16" s="154"/>
      <c r="AG16" s="152"/>
      <c r="AH16" s="152"/>
      <c r="AI16" s="156"/>
      <c r="AJ16" s="152"/>
      <c r="AK16" s="152"/>
      <c r="AL16" s="156"/>
      <c r="AM16" s="152"/>
      <c r="AN16" s="152"/>
      <c r="AO16" s="258"/>
      <c r="AP16" s="242"/>
      <c r="AQ16" s="152"/>
      <c r="AR16" s="401"/>
    </row>
    <row r="17" spans="1:44" ht="24" customHeight="1" x14ac:dyDescent="0.3">
      <c r="A17" s="404" t="s">
        <v>271</v>
      </c>
      <c r="B17" s="396"/>
      <c r="C17" s="397"/>
      <c r="D17" s="208" t="s">
        <v>41</v>
      </c>
      <c r="E17" s="163">
        <f>SUM(E24+E38)</f>
        <v>9917.5</v>
      </c>
      <c r="F17" s="163">
        <f>SUM(F24+F38)</f>
        <v>684.8931</v>
      </c>
      <c r="G17" s="327">
        <f>F17/E17</f>
        <v>6.9059047138895893E-2</v>
      </c>
      <c r="H17" s="161">
        <f>SUM(H24+H38)</f>
        <v>495</v>
      </c>
      <c r="I17" s="161">
        <f>SUM(I24+I38)</f>
        <v>346.09309999999999</v>
      </c>
      <c r="J17" s="326">
        <f>I17/H17</f>
        <v>0.6991779797979798</v>
      </c>
      <c r="K17" s="241">
        <f>SUM(K24+K28)</f>
        <v>200</v>
      </c>
      <c r="L17" s="241">
        <f>SUM(L24+L28)</f>
        <v>338.8</v>
      </c>
      <c r="M17" s="162"/>
      <c r="N17" s="159">
        <f>SUM(N24+N28)</f>
        <v>675</v>
      </c>
      <c r="O17" s="159"/>
      <c r="P17" s="162"/>
      <c r="Q17" s="241">
        <f>SUM(Q24+Q28)</f>
        <v>1565</v>
      </c>
      <c r="R17" s="241"/>
      <c r="S17" s="162"/>
      <c r="T17" s="159">
        <f>SUM(T24+T28)</f>
        <v>300</v>
      </c>
      <c r="U17" s="159"/>
      <c r="V17" s="162"/>
      <c r="W17" s="159">
        <f>SUM(W24+W28)</f>
        <v>445</v>
      </c>
      <c r="X17" s="159"/>
      <c r="Y17" s="162"/>
      <c r="Z17" s="159">
        <f>SUM(Z24+Z28)</f>
        <v>300</v>
      </c>
      <c r="AA17" s="164"/>
      <c r="AB17" s="162"/>
      <c r="AC17" s="163">
        <f>SUM(AC24+AC28)</f>
        <v>335</v>
      </c>
      <c r="AD17" s="162"/>
      <c r="AE17" s="162"/>
      <c r="AF17" s="163">
        <f>SUM(AF24+AF28)</f>
        <v>450</v>
      </c>
      <c r="AG17" s="162"/>
      <c r="AH17" s="162"/>
      <c r="AI17" s="165">
        <f>SUM(AI24+AI28)</f>
        <v>630</v>
      </c>
      <c r="AJ17" s="162"/>
      <c r="AK17" s="162"/>
      <c r="AL17" s="165">
        <f>SUM(AL24+AL28)</f>
        <v>1083</v>
      </c>
      <c r="AM17" s="162"/>
      <c r="AN17" s="162"/>
      <c r="AO17" s="213">
        <f>SUM(AO24+AO28)</f>
        <v>3439.5</v>
      </c>
      <c r="AP17" s="241"/>
      <c r="AQ17" s="162"/>
      <c r="AR17" s="401"/>
    </row>
    <row r="18" spans="1:44" ht="28.5" customHeight="1" x14ac:dyDescent="0.3">
      <c r="A18" s="413"/>
      <c r="B18" s="399"/>
      <c r="C18" s="400"/>
      <c r="D18" s="211" t="s">
        <v>43</v>
      </c>
      <c r="E18" s="154">
        <f>SUM(H18+K18+N18+Q18+T18+W18+Z18+AC18+AF18+AI18+AL18+AO18)</f>
        <v>9917.5</v>
      </c>
      <c r="F18" s="154">
        <f>SUM(I18+L18+O18+R18+U18+X18+AA18+AD18+AG18+AJ18+AM18+AP18)</f>
        <v>684.8931</v>
      </c>
      <c r="G18" s="323">
        <f>G17</f>
        <v>6.9059047138895893E-2</v>
      </c>
      <c r="H18" s="158">
        <f>H17</f>
        <v>495</v>
      </c>
      <c r="I18" s="158">
        <f>I17</f>
        <v>346.09309999999999</v>
      </c>
      <c r="J18" s="321">
        <f>J17</f>
        <v>0.6991779797979798</v>
      </c>
      <c r="K18" s="242">
        <f>SUM(K17)</f>
        <v>200</v>
      </c>
      <c r="L18" s="242">
        <f>SUM(L17)</f>
        <v>338.8</v>
      </c>
      <c r="M18" s="152"/>
      <c r="N18" s="153">
        <f>SUM(N17)</f>
        <v>675</v>
      </c>
      <c r="O18" s="153"/>
      <c r="P18" s="152"/>
      <c r="Q18" s="242">
        <f>SUM(Q17)</f>
        <v>1565</v>
      </c>
      <c r="R18" s="242"/>
      <c r="S18" s="152"/>
      <c r="T18" s="153">
        <f>SUM(T17)</f>
        <v>300</v>
      </c>
      <c r="U18" s="153"/>
      <c r="V18" s="152"/>
      <c r="W18" s="153">
        <f>SUM(W17)</f>
        <v>445</v>
      </c>
      <c r="X18" s="153"/>
      <c r="Y18" s="152"/>
      <c r="Z18" s="153">
        <f>SUM(Z17)</f>
        <v>300</v>
      </c>
      <c r="AA18" s="155"/>
      <c r="AB18" s="152"/>
      <c r="AC18" s="154">
        <f>SUM(AC17)</f>
        <v>335</v>
      </c>
      <c r="AD18" s="152"/>
      <c r="AE18" s="152"/>
      <c r="AF18" s="154">
        <f>SUM(AF17)</f>
        <v>450</v>
      </c>
      <c r="AG18" s="152"/>
      <c r="AH18" s="152"/>
      <c r="AI18" s="156">
        <f>SUM(AI17)</f>
        <v>630</v>
      </c>
      <c r="AJ18" s="152"/>
      <c r="AK18" s="152"/>
      <c r="AL18" s="156">
        <f>SUM(AL17)</f>
        <v>1083</v>
      </c>
      <c r="AM18" s="152"/>
      <c r="AN18" s="152"/>
      <c r="AO18" s="259">
        <f>SUM(AO17)</f>
        <v>3439.5</v>
      </c>
      <c r="AP18" s="242"/>
      <c r="AQ18" s="152"/>
      <c r="AR18" s="401"/>
    </row>
    <row r="19" spans="1:44" ht="37.200000000000003" customHeight="1" x14ac:dyDescent="0.3">
      <c r="A19" s="404" t="s">
        <v>269</v>
      </c>
      <c r="B19" s="405"/>
      <c r="C19" s="406"/>
      <c r="D19" s="208" t="s">
        <v>41</v>
      </c>
      <c r="E19" s="163">
        <f>SUM(E41)</f>
        <v>38757.800000000003</v>
      </c>
      <c r="F19" s="159">
        <f>SUM(F41)</f>
        <v>4701.9989999999998</v>
      </c>
      <c r="G19" s="327">
        <f>F19/E19</f>
        <v>0.12131748964079488</v>
      </c>
      <c r="H19" s="161" t="s">
        <v>270</v>
      </c>
      <c r="I19" s="159" t="s">
        <v>270</v>
      </c>
      <c r="J19" s="161" t="s">
        <v>270</v>
      </c>
      <c r="K19" s="241" t="s">
        <v>270</v>
      </c>
      <c r="L19" s="244" t="s">
        <v>270</v>
      </c>
      <c r="M19" s="159" t="s">
        <v>270</v>
      </c>
      <c r="N19" s="161" t="s">
        <v>270</v>
      </c>
      <c r="O19" s="159" t="s">
        <v>270</v>
      </c>
      <c r="P19" s="161" t="s">
        <v>270</v>
      </c>
      <c r="Q19" s="241" t="s">
        <v>270</v>
      </c>
      <c r="R19" s="244" t="s">
        <v>270</v>
      </c>
      <c r="S19" s="159" t="s">
        <v>270</v>
      </c>
      <c r="T19" s="161" t="s">
        <v>270</v>
      </c>
      <c r="U19" s="159" t="s">
        <v>270</v>
      </c>
      <c r="V19" s="161" t="s">
        <v>270</v>
      </c>
      <c r="W19" s="159" t="s">
        <v>270</v>
      </c>
      <c r="X19" s="161" t="s">
        <v>270</v>
      </c>
      <c r="Y19" s="159" t="s">
        <v>270</v>
      </c>
      <c r="Z19" s="161" t="s">
        <v>270</v>
      </c>
      <c r="AA19" s="159" t="s">
        <v>270</v>
      </c>
      <c r="AB19" s="161" t="s">
        <v>270</v>
      </c>
      <c r="AC19" s="159" t="s">
        <v>270</v>
      </c>
      <c r="AD19" s="161" t="s">
        <v>270</v>
      </c>
      <c r="AE19" s="159" t="s">
        <v>270</v>
      </c>
      <c r="AF19" s="161" t="s">
        <v>270</v>
      </c>
      <c r="AG19" s="159" t="s">
        <v>270</v>
      </c>
      <c r="AH19" s="161" t="s">
        <v>270</v>
      </c>
      <c r="AI19" s="159" t="s">
        <v>270</v>
      </c>
      <c r="AJ19" s="161" t="s">
        <v>270</v>
      </c>
      <c r="AK19" s="159" t="s">
        <v>270</v>
      </c>
      <c r="AL19" s="161" t="s">
        <v>270</v>
      </c>
      <c r="AM19" s="159" t="s">
        <v>270</v>
      </c>
      <c r="AN19" s="161" t="s">
        <v>270</v>
      </c>
      <c r="AO19" s="241" t="s">
        <v>270</v>
      </c>
      <c r="AP19" s="244" t="s">
        <v>270</v>
      </c>
      <c r="AQ19" s="159" t="s">
        <v>270</v>
      </c>
      <c r="AR19" s="207"/>
    </row>
    <row r="20" spans="1:44" ht="37.200000000000003" customHeight="1" x14ac:dyDescent="0.3">
      <c r="A20" s="407"/>
      <c r="B20" s="408"/>
      <c r="C20" s="409"/>
      <c r="D20" s="211" t="s">
        <v>43</v>
      </c>
      <c r="E20" s="154">
        <f>SUM(E19)</f>
        <v>38757.800000000003</v>
      </c>
      <c r="F20" s="153">
        <f>SUM(F19)</f>
        <v>4701.9989999999998</v>
      </c>
      <c r="G20" s="327">
        <f>F20/E20</f>
        <v>0.12131748964079488</v>
      </c>
      <c r="H20" s="161" t="s">
        <v>270</v>
      </c>
      <c r="I20" s="159" t="s">
        <v>270</v>
      </c>
      <c r="J20" s="161" t="s">
        <v>270</v>
      </c>
      <c r="K20" s="241" t="s">
        <v>270</v>
      </c>
      <c r="L20" s="244" t="s">
        <v>270</v>
      </c>
      <c r="M20" s="159" t="s">
        <v>270</v>
      </c>
      <c r="N20" s="161" t="s">
        <v>270</v>
      </c>
      <c r="O20" s="159" t="s">
        <v>270</v>
      </c>
      <c r="P20" s="161" t="s">
        <v>270</v>
      </c>
      <c r="Q20" s="241" t="s">
        <v>270</v>
      </c>
      <c r="R20" s="244" t="s">
        <v>270</v>
      </c>
      <c r="S20" s="159" t="s">
        <v>270</v>
      </c>
      <c r="T20" s="161" t="s">
        <v>270</v>
      </c>
      <c r="U20" s="159" t="s">
        <v>270</v>
      </c>
      <c r="V20" s="161" t="s">
        <v>270</v>
      </c>
      <c r="W20" s="159" t="s">
        <v>270</v>
      </c>
      <c r="X20" s="161" t="s">
        <v>270</v>
      </c>
      <c r="Y20" s="159" t="s">
        <v>270</v>
      </c>
      <c r="Z20" s="161" t="s">
        <v>270</v>
      </c>
      <c r="AA20" s="159" t="s">
        <v>270</v>
      </c>
      <c r="AB20" s="161" t="s">
        <v>270</v>
      </c>
      <c r="AC20" s="159" t="s">
        <v>270</v>
      </c>
      <c r="AD20" s="161" t="s">
        <v>270</v>
      </c>
      <c r="AE20" s="159" t="s">
        <v>270</v>
      </c>
      <c r="AF20" s="161" t="s">
        <v>270</v>
      </c>
      <c r="AG20" s="159" t="s">
        <v>270</v>
      </c>
      <c r="AH20" s="161" t="s">
        <v>270</v>
      </c>
      <c r="AI20" s="159" t="s">
        <v>270</v>
      </c>
      <c r="AJ20" s="161" t="s">
        <v>270</v>
      </c>
      <c r="AK20" s="159" t="s">
        <v>270</v>
      </c>
      <c r="AL20" s="161" t="s">
        <v>270</v>
      </c>
      <c r="AM20" s="159" t="s">
        <v>270</v>
      </c>
      <c r="AN20" s="161" t="s">
        <v>270</v>
      </c>
      <c r="AO20" s="241" t="s">
        <v>270</v>
      </c>
      <c r="AP20" s="244" t="s">
        <v>270</v>
      </c>
      <c r="AQ20" s="159" t="s">
        <v>270</v>
      </c>
      <c r="AR20" s="207"/>
    </row>
    <row r="21" spans="1:44" s="110" customFormat="1" ht="15.6" x14ac:dyDescent="0.3">
      <c r="A21" s="381" t="s">
        <v>281</v>
      </c>
      <c r="B21" s="382"/>
      <c r="C21" s="382"/>
      <c r="D21" s="382"/>
      <c r="E21" s="382"/>
      <c r="F21" s="382"/>
      <c r="G21" s="382"/>
      <c r="H21" s="382"/>
      <c r="I21" s="382"/>
      <c r="J21" s="382"/>
      <c r="K21" s="382"/>
      <c r="L21" s="382"/>
      <c r="M21" s="382"/>
      <c r="N21" s="382"/>
      <c r="O21" s="382"/>
      <c r="P21" s="382"/>
      <c r="Q21" s="382"/>
      <c r="R21" s="382"/>
      <c r="S21" s="382"/>
      <c r="T21" s="382"/>
      <c r="U21" s="382"/>
      <c r="V21" s="382"/>
      <c r="W21" s="382"/>
      <c r="X21" s="382"/>
      <c r="Y21" s="382"/>
      <c r="Z21" s="382"/>
      <c r="AA21" s="382"/>
      <c r="AB21" s="382"/>
      <c r="AC21" s="382"/>
      <c r="AD21" s="382"/>
      <c r="AE21" s="382"/>
      <c r="AF21" s="382"/>
      <c r="AG21" s="382"/>
      <c r="AH21" s="382"/>
      <c r="AI21" s="382"/>
      <c r="AJ21" s="382"/>
      <c r="AK21" s="382"/>
      <c r="AL21" s="382"/>
      <c r="AM21" s="382"/>
      <c r="AN21" s="382"/>
      <c r="AO21" s="382"/>
      <c r="AP21" s="382"/>
      <c r="AQ21" s="382"/>
      <c r="AR21" s="383"/>
    </row>
    <row r="22" spans="1:44" s="224" customFormat="1" ht="18.75" customHeight="1" x14ac:dyDescent="0.3">
      <c r="A22" s="375" t="s">
        <v>1</v>
      </c>
      <c r="B22" s="377" t="s">
        <v>282</v>
      </c>
      <c r="C22" s="402" t="s">
        <v>313</v>
      </c>
      <c r="D22" s="271" t="s">
        <v>41</v>
      </c>
      <c r="E22" s="276">
        <f>SUM(H22+K22+N22+Q22+T22+W22+Z22+AC22+AF22+AI22+AL22+AO22)</f>
        <v>4332</v>
      </c>
      <c r="F22" s="272">
        <f>SUM(I22+L22+O22+R22+U22+X22++AA22+AD22+AG22+AJ22+AM22+AP22)</f>
        <v>345</v>
      </c>
      <c r="G22" s="322">
        <f>F22/E22</f>
        <v>7.9639889196675903E-2</v>
      </c>
      <c r="H22" s="245">
        <f>H23</f>
        <v>345</v>
      </c>
      <c r="I22" s="245">
        <v>345</v>
      </c>
      <c r="J22" s="320">
        <f>I22/H22</f>
        <v>1</v>
      </c>
      <c r="K22" s="245">
        <f>K23</f>
        <v>0</v>
      </c>
      <c r="L22" s="245"/>
      <c r="M22" s="245"/>
      <c r="N22" s="245">
        <f>N23</f>
        <v>0</v>
      </c>
      <c r="O22" s="245"/>
      <c r="P22" s="273"/>
      <c r="Q22" s="245">
        <v>1035</v>
      </c>
      <c r="R22" s="245"/>
      <c r="S22" s="245"/>
      <c r="T22" s="245"/>
      <c r="U22" s="245"/>
      <c r="V22" s="245"/>
      <c r="W22" s="245"/>
      <c r="X22" s="245"/>
      <c r="Y22" s="245"/>
      <c r="Z22" s="245"/>
      <c r="AA22" s="245"/>
      <c r="AB22" s="273"/>
      <c r="AC22" s="245"/>
      <c r="AD22" s="260"/>
      <c r="AE22" s="273"/>
      <c r="AF22" s="245"/>
      <c r="AG22" s="260"/>
      <c r="AH22" s="273"/>
      <c r="AI22" s="274"/>
      <c r="AJ22" s="245"/>
      <c r="AK22" s="245"/>
      <c r="AL22" s="245">
        <f>AL23</f>
        <v>138</v>
      </c>
      <c r="AM22" s="260"/>
      <c r="AN22" s="273"/>
      <c r="AO22" s="245">
        <v>2814</v>
      </c>
      <c r="AP22" s="260"/>
      <c r="AQ22" s="273"/>
      <c r="AR22" s="379"/>
    </row>
    <row r="23" spans="1:44" ht="173.25" customHeight="1" x14ac:dyDescent="0.3">
      <c r="A23" s="376"/>
      <c r="B23" s="378"/>
      <c r="C23" s="403"/>
      <c r="D23" s="275" t="s">
        <v>43</v>
      </c>
      <c r="E23" s="242">
        <f>SUM(H23+K23+N23+Q23+T23+W23+Z23+AC23+AF23+AI23+AL23+AO23)</f>
        <v>4332</v>
      </c>
      <c r="F23" s="242">
        <f>SUM(I23+L23+O23+R23+U23+X23+AA23+AD23+AG23+AJ23+AM23+AP23)</f>
        <v>345</v>
      </c>
      <c r="G23" s="323">
        <f>G22</f>
        <v>7.9639889196675903E-2</v>
      </c>
      <c r="H23" s="242">
        <v>345</v>
      </c>
      <c r="I23" s="242">
        <v>345</v>
      </c>
      <c r="J23" s="321">
        <f>J22</f>
        <v>1</v>
      </c>
      <c r="K23" s="242">
        <v>0</v>
      </c>
      <c r="L23" s="242"/>
      <c r="M23" s="242"/>
      <c r="N23" s="242">
        <v>0</v>
      </c>
      <c r="O23" s="242"/>
      <c r="P23" s="258"/>
      <c r="Q23" s="242">
        <v>1035</v>
      </c>
      <c r="R23" s="242"/>
      <c r="S23" s="242"/>
      <c r="T23" s="242"/>
      <c r="U23" s="242"/>
      <c r="V23" s="242"/>
      <c r="W23" s="242"/>
      <c r="X23" s="242"/>
      <c r="Y23" s="242"/>
      <c r="Z23" s="242"/>
      <c r="AA23" s="242"/>
      <c r="AB23" s="258"/>
      <c r="AC23" s="242"/>
      <c r="AD23" s="243"/>
      <c r="AE23" s="258"/>
      <c r="AF23" s="242"/>
      <c r="AG23" s="243"/>
      <c r="AH23" s="258"/>
      <c r="AI23" s="242"/>
      <c r="AJ23" s="243"/>
      <c r="AK23" s="258"/>
      <c r="AL23" s="242">
        <v>138</v>
      </c>
      <c r="AM23" s="243"/>
      <c r="AN23" s="258"/>
      <c r="AO23" s="242">
        <v>2814</v>
      </c>
      <c r="AP23" s="243"/>
      <c r="AQ23" s="259"/>
      <c r="AR23" s="380"/>
    </row>
    <row r="24" spans="1:44" s="233" customFormat="1" ht="20.25" customHeight="1" x14ac:dyDescent="0.3">
      <c r="A24" s="414"/>
      <c r="B24" s="386" t="s">
        <v>267</v>
      </c>
      <c r="C24" s="371"/>
      <c r="D24" s="226" t="s">
        <v>41</v>
      </c>
      <c r="E24" s="227">
        <f>SUM(E22)</f>
        <v>4332</v>
      </c>
      <c r="F24" s="227">
        <f>SUM(I24+L24+O24+R24+U24+X24+AA24+AD24+AG24+AJ24+AM24+AP24)</f>
        <v>345</v>
      </c>
      <c r="G24" s="324">
        <f>G22</f>
        <v>7.9639889196675903E-2</v>
      </c>
      <c r="H24" s="227">
        <v>345</v>
      </c>
      <c r="I24" s="227">
        <f>I22</f>
        <v>345</v>
      </c>
      <c r="J24" s="229"/>
      <c r="K24" s="246">
        <f>SUM(K22)</f>
        <v>0</v>
      </c>
      <c r="L24" s="246"/>
      <c r="M24" s="229"/>
      <c r="N24" s="227"/>
      <c r="O24" s="227"/>
      <c r="P24" s="230"/>
      <c r="Q24" s="246">
        <f>SUM(Q22)</f>
        <v>1035</v>
      </c>
      <c r="R24" s="246"/>
      <c r="S24" s="229"/>
      <c r="T24" s="227"/>
      <c r="U24" s="227"/>
      <c r="V24" s="229"/>
      <c r="W24" s="227"/>
      <c r="X24" s="227"/>
      <c r="Y24" s="229"/>
      <c r="Z24" s="227"/>
      <c r="AA24" s="229"/>
      <c r="AB24" s="230"/>
      <c r="AC24" s="227"/>
      <c r="AD24" s="231"/>
      <c r="AE24" s="230"/>
      <c r="AF24" s="227"/>
      <c r="AG24" s="231"/>
      <c r="AH24" s="230"/>
      <c r="AI24" s="227"/>
      <c r="AJ24" s="231"/>
      <c r="AK24" s="230"/>
      <c r="AL24" s="227">
        <v>138</v>
      </c>
      <c r="AM24" s="231"/>
      <c r="AN24" s="230"/>
      <c r="AO24" s="261">
        <f>SUM(AO22)</f>
        <v>2814</v>
      </c>
      <c r="AP24" s="246"/>
      <c r="AQ24" s="230"/>
      <c r="AR24" s="388"/>
    </row>
    <row r="25" spans="1:44" ht="19.649999999999999" customHeight="1" x14ac:dyDescent="0.3">
      <c r="A25" s="415"/>
      <c r="B25" s="387"/>
      <c r="C25" s="372"/>
      <c r="D25" s="205" t="s">
        <v>43</v>
      </c>
      <c r="E25" s="159">
        <f>SUM(E23)</f>
        <v>4332</v>
      </c>
      <c r="F25" s="159">
        <f>SUM(I25+L25+O25+R25+U25+X25+AA25+AD25+AG25+AJ25+AM25+AP25)</f>
        <v>345</v>
      </c>
      <c r="G25" s="325">
        <f>G24</f>
        <v>7.9639889196675903E-2</v>
      </c>
      <c r="H25" s="146">
        <v>345</v>
      </c>
      <c r="I25" s="146">
        <f>I22</f>
        <v>345</v>
      </c>
      <c r="J25" s="147"/>
      <c r="K25" s="240">
        <f>SUM(K24)</f>
        <v>0</v>
      </c>
      <c r="L25" s="240"/>
      <c r="M25" s="147"/>
      <c r="N25" s="146"/>
      <c r="O25" s="146"/>
      <c r="P25" s="169"/>
      <c r="Q25" s="240">
        <f>SUM(Q24)</f>
        <v>1035</v>
      </c>
      <c r="R25" s="240"/>
      <c r="S25" s="147"/>
      <c r="T25" s="146"/>
      <c r="U25" s="146"/>
      <c r="V25" s="147"/>
      <c r="W25" s="146"/>
      <c r="X25" s="146"/>
      <c r="Y25" s="147"/>
      <c r="Z25" s="146"/>
      <c r="AA25" s="147"/>
      <c r="AB25" s="169"/>
      <c r="AC25" s="146"/>
      <c r="AD25" s="170"/>
      <c r="AE25" s="169"/>
      <c r="AF25" s="146"/>
      <c r="AG25" s="170"/>
      <c r="AH25" s="169"/>
      <c r="AI25" s="146"/>
      <c r="AJ25" s="170"/>
      <c r="AK25" s="169"/>
      <c r="AL25" s="146">
        <v>1318</v>
      </c>
      <c r="AM25" s="170"/>
      <c r="AN25" s="169"/>
      <c r="AO25" s="262">
        <f>SUM(AO24)</f>
        <v>2814</v>
      </c>
      <c r="AP25" s="240"/>
      <c r="AQ25" s="169"/>
      <c r="AR25" s="389"/>
    </row>
    <row r="26" spans="1:44" ht="34.950000000000003" hidden="1" customHeight="1" x14ac:dyDescent="0.3">
      <c r="A26" s="297"/>
      <c r="B26" s="298"/>
      <c r="C26" s="299"/>
      <c r="D26" s="206" t="s">
        <v>266</v>
      </c>
      <c r="E26" s="153"/>
      <c r="F26" s="153"/>
      <c r="G26" s="145"/>
      <c r="H26" s="153"/>
      <c r="I26" s="153"/>
      <c r="J26" s="152"/>
      <c r="K26" s="242"/>
      <c r="L26" s="242"/>
      <c r="M26" s="152"/>
      <c r="N26" s="153"/>
      <c r="O26" s="153"/>
      <c r="P26" s="157"/>
      <c r="Q26" s="242"/>
      <c r="R26" s="242"/>
      <c r="S26" s="152"/>
      <c r="T26" s="153"/>
      <c r="U26" s="153"/>
      <c r="V26" s="152"/>
      <c r="W26" s="153"/>
      <c r="X26" s="153"/>
      <c r="Y26" s="152"/>
      <c r="Z26" s="153"/>
      <c r="AA26" s="152"/>
      <c r="AB26" s="157"/>
      <c r="AC26" s="153"/>
      <c r="AD26" s="173"/>
      <c r="AE26" s="157"/>
      <c r="AF26" s="153"/>
      <c r="AG26" s="173"/>
      <c r="AH26" s="157"/>
      <c r="AI26" s="153"/>
      <c r="AJ26" s="173"/>
      <c r="AK26" s="157"/>
      <c r="AL26" s="153"/>
      <c r="AM26" s="173"/>
      <c r="AN26" s="157"/>
      <c r="AO26" s="263"/>
      <c r="AP26" s="242"/>
      <c r="AQ26" s="157"/>
      <c r="AR26" s="296"/>
    </row>
    <row r="27" spans="1:44" ht="15.6" x14ac:dyDescent="0.3">
      <c r="A27" s="381" t="s">
        <v>283</v>
      </c>
      <c r="B27" s="382"/>
      <c r="C27" s="382"/>
      <c r="D27" s="382"/>
      <c r="E27" s="382"/>
      <c r="F27" s="382"/>
      <c r="G27" s="382"/>
      <c r="H27" s="382"/>
      <c r="I27" s="382"/>
      <c r="J27" s="382"/>
      <c r="K27" s="382"/>
      <c r="L27" s="382"/>
      <c r="M27" s="382"/>
      <c r="N27" s="382"/>
      <c r="O27" s="382"/>
      <c r="P27" s="382"/>
      <c r="Q27" s="382"/>
      <c r="R27" s="382"/>
      <c r="S27" s="382"/>
      <c r="T27" s="382"/>
      <c r="U27" s="382"/>
      <c r="V27" s="382"/>
      <c r="W27" s="382"/>
      <c r="X27" s="382"/>
      <c r="Y27" s="382"/>
      <c r="Z27" s="382"/>
      <c r="AA27" s="382"/>
      <c r="AB27" s="382"/>
      <c r="AC27" s="382"/>
      <c r="AD27" s="382"/>
      <c r="AE27" s="382"/>
      <c r="AF27" s="382"/>
      <c r="AG27" s="382"/>
      <c r="AH27" s="382"/>
      <c r="AI27" s="382"/>
      <c r="AJ27" s="382"/>
      <c r="AK27" s="382"/>
      <c r="AL27" s="382"/>
      <c r="AM27" s="382"/>
      <c r="AN27" s="382"/>
      <c r="AO27" s="382"/>
      <c r="AP27" s="382"/>
      <c r="AQ27" s="382"/>
      <c r="AR27" s="383"/>
    </row>
    <row r="28" spans="1:44" s="233" customFormat="1" ht="22.5" customHeight="1" x14ac:dyDescent="0.3">
      <c r="A28" s="384" t="s">
        <v>6</v>
      </c>
      <c r="B28" s="371" t="s">
        <v>284</v>
      </c>
      <c r="C28" s="371"/>
      <c r="D28" s="226" t="s">
        <v>41</v>
      </c>
      <c r="E28" s="227">
        <f>E29</f>
        <v>5585.5</v>
      </c>
      <c r="F28" s="227">
        <f>F29</f>
        <v>339.8931</v>
      </c>
      <c r="G28" s="324"/>
      <c r="H28" s="227">
        <f>H29</f>
        <v>150</v>
      </c>
      <c r="I28" s="227">
        <f t="shared" ref="I28:AP28" si="1">I29</f>
        <v>1.0931</v>
      </c>
      <c r="J28" s="227"/>
      <c r="K28" s="227">
        <f t="shared" si="1"/>
        <v>200</v>
      </c>
      <c r="L28" s="227">
        <f t="shared" si="1"/>
        <v>338.8</v>
      </c>
      <c r="M28" s="227"/>
      <c r="N28" s="227">
        <f t="shared" si="1"/>
        <v>675</v>
      </c>
      <c r="O28" s="227">
        <f t="shared" si="1"/>
        <v>0</v>
      </c>
      <c r="P28" s="227"/>
      <c r="Q28" s="227">
        <f t="shared" si="1"/>
        <v>530</v>
      </c>
      <c r="R28" s="227">
        <f t="shared" si="1"/>
        <v>0</v>
      </c>
      <c r="S28" s="227"/>
      <c r="T28" s="227">
        <f t="shared" si="1"/>
        <v>300</v>
      </c>
      <c r="U28" s="227">
        <f t="shared" si="1"/>
        <v>0</v>
      </c>
      <c r="V28" s="227"/>
      <c r="W28" s="227">
        <f t="shared" si="1"/>
        <v>445</v>
      </c>
      <c r="X28" s="227">
        <f t="shared" si="1"/>
        <v>0</v>
      </c>
      <c r="Y28" s="227"/>
      <c r="Z28" s="227">
        <f t="shared" si="1"/>
        <v>300</v>
      </c>
      <c r="AA28" s="227">
        <f t="shared" si="1"/>
        <v>0</v>
      </c>
      <c r="AB28" s="227"/>
      <c r="AC28" s="227">
        <f t="shared" si="1"/>
        <v>335</v>
      </c>
      <c r="AD28" s="227">
        <f t="shared" si="1"/>
        <v>0</v>
      </c>
      <c r="AE28" s="227"/>
      <c r="AF28" s="227">
        <f t="shared" si="1"/>
        <v>450</v>
      </c>
      <c r="AG28" s="227">
        <f t="shared" si="1"/>
        <v>0</v>
      </c>
      <c r="AH28" s="227"/>
      <c r="AI28" s="227">
        <f t="shared" si="1"/>
        <v>630</v>
      </c>
      <c r="AJ28" s="227">
        <f t="shared" si="1"/>
        <v>0</v>
      </c>
      <c r="AK28" s="227"/>
      <c r="AL28" s="227">
        <f t="shared" si="1"/>
        <v>945</v>
      </c>
      <c r="AM28" s="227">
        <f t="shared" si="1"/>
        <v>0</v>
      </c>
      <c r="AN28" s="227"/>
      <c r="AO28" s="227">
        <f t="shared" si="1"/>
        <v>625.5</v>
      </c>
      <c r="AP28" s="227">
        <f t="shared" si="1"/>
        <v>0</v>
      </c>
      <c r="AQ28" s="229"/>
      <c r="AR28" s="379"/>
    </row>
    <row r="29" spans="1:44" ht="87" customHeight="1" x14ac:dyDescent="0.3">
      <c r="A29" s="385"/>
      <c r="B29" s="372"/>
      <c r="C29" s="372"/>
      <c r="D29" s="205" t="s">
        <v>43</v>
      </c>
      <c r="E29" s="146">
        <f>SUM(H29+K29+N29+Q29+T29+W29+Z29+AC29+AF29+AI29+AL29+AO29)</f>
        <v>5585.5</v>
      </c>
      <c r="F29" s="146">
        <f>SUM(I29+L29+O29+R29+U29+X29+AA29+AD29+AG29+AJ29+AM29+AP29)</f>
        <v>339.8931</v>
      </c>
      <c r="G29" s="325"/>
      <c r="H29" s="146">
        <f>H31+H33+H35+H37</f>
        <v>150</v>
      </c>
      <c r="I29" s="146">
        <f>I31+I33+I35+I37</f>
        <v>1.0931</v>
      </c>
      <c r="J29" s="146"/>
      <c r="K29" s="146">
        <f>K31+K33+K35+K37</f>
        <v>200</v>
      </c>
      <c r="L29" s="146">
        <f>L31+L33+L35+L37</f>
        <v>338.8</v>
      </c>
      <c r="M29" s="146"/>
      <c r="N29" s="146">
        <f>N31+N33+N35+N37</f>
        <v>675</v>
      </c>
      <c r="O29" s="146">
        <f>O31+O33+O35+O37</f>
        <v>0</v>
      </c>
      <c r="P29" s="146"/>
      <c r="Q29" s="146">
        <f>Q31+Q33+Q35+Q37</f>
        <v>530</v>
      </c>
      <c r="R29" s="146">
        <f>R31+R33+R35+R37</f>
        <v>0</v>
      </c>
      <c r="S29" s="146"/>
      <c r="T29" s="146">
        <f>T31+T33+T35+T37</f>
        <v>300</v>
      </c>
      <c r="U29" s="146">
        <f>U31+U33+U35+U37</f>
        <v>0</v>
      </c>
      <c r="V29" s="146"/>
      <c r="W29" s="146">
        <f>W31+W33+W37+W35</f>
        <v>445</v>
      </c>
      <c r="X29" s="146">
        <f>X31+X33+X35+X37</f>
        <v>0</v>
      </c>
      <c r="Y29" s="146"/>
      <c r="Z29" s="146">
        <f>Z31+Z33+Z35+Z37</f>
        <v>300</v>
      </c>
      <c r="AA29" s="146">
        <f>AA31+AA33+AA35+AA37</f>
        <v>0</v>
      </c>
      <c r="AB29" s="146"/>
      <c r="AC29" s="146">
        <f>AC31+AC33+AC35+AC37</f>
        <v>335</v>
      </c>
      <c r="AD29" s="146">
        <f>AD31+AD33+AD35+AD37</f>
        <v>0</v>
      </c>
      <c r="AE29" s="146"/>
      <c r="AF29" s="146">
        <f>AF31+AF33+AF35+AF37</f>
        <v>450</v>
      </c>
      <c r="AG29" s="146">
        <f>AG31+AG33+AG35+AG37</f>
        <v>0</v>
      </c>
      <c r="AH29" s="146"/>
      <c r="AI29" s="146">
        <f>AI31+AI33+AI35+AI37</f>
        <v>630</v>
      </c>
      <c r="AJ29" s="146">
        <f>AJ31+AJ33+AJ35+AJ37</f>
        <v>0</v>
      </c>
      <c r="AK29" s="146"/>
      <c r="AL29" s="146">
        <f>AL31+AL33+AL35+AL37</f>
        <v>945</v>
      </c>
      <c r="AM29" s="146">
        <f t="shared" ref="AM29:AP29" si="2">AM31+AM33+AM35+AM37</f>
        <v>0</v>
      </c>
      <c r="AN29" s="146"/>
      <c r="AO29" s="146">
        <f t="shared" si="2"/>
        <v>625.5</v>
      </c>
      <c r="AP29" s="146">
        <f t="shared" si="2"/>
        <v>0</v>
      </c>
      <c r="AQ29" s="147"/>
      <c r="AR29" s="380"/>
    </row>
    <row r="30" spans="1:44" s="224" customFormat="1" ht="22.5" customHeight="1" x14ac:dyDescent="0.3">
      <c r="A30" s="375" t="s">
        <v>263</v>
      </c>
      <c r="B30" s="377" t="s">
        <v>285</v>
      </c>
      <c r="C30" s="371" t="s">
        <v>313</v>
      </c>
      <c r="D30" s="225" t="s">
        <v>41</v>
      </c>
      <c r="E30" s="220">
        <f>4000+895.5</f>
        <v>4895.5</v>
      </c>
      <c r="F30" s="220">
        <f>SUM(I30+L30+O30+R30+U30+X30+AA30+AD30+AG30+AJ30+AM30+AP30)</f>
        <v>337.8931</v>
      </c>
      <c r="G30" s="331">
        <f>F30/E30</f>
        <v>6.9021162291900723E-2</v>
      </c>
      <c r="H30" s="220">
        <v>150</v>
      </c>
      <c r="I30" s="220">
        <v>1.0931</v>
      </c>
      <c r="J30" s="320">
        <f>I30/H30</f>
        <v>7.2873333333333332E-3</v>
      </c>
      <c r="K30" s="245">
        <v>200</v>
      </c>
      <c r="L30" s="245">
        <v>336.8</v>
      </c>
      <c r="M30" s="221"/>
      <c r="N30" s="220">
        <v>530</v>
      </c>
      <c r="O30" s="220"/>
      <c r="P30" s="221"/>
      <c r="Q30" s="245">
        <v>530</v>
      </c>
      <c r="R30" s="245"/>
      <c r="S30" s="221"/>
      <c r="T30" s="220">
        <v>200</v>
      </c>
      <c r="U30" s="220"/>
      <c r="V30" s="221"/>
      <c r="W30" s="220">
        <f>200+100</f>
        <v>300</v>
      </c>
      <c r="X30" s="220"/>
      <c r="Y30" s="221"/>
      <c r="Z30" s="220">
        <f>200+100</f>
        <v>300</v>
      </c>
      <c r="AA30" s="234"/>
      <c r="AB30" s="222"/>
      <c r="AC30" s="223">
        <f>200+100</f>
        <v>300</v>
      </c>
      <c r="AD30" s="234"/>
      <c r="AE30" s="221"/>
      <c r="AF30" s="223">
        <f>200+100</f>
        <v>300</v>
      </c>
      <c r="AG30" s="234"/>
      <c r="AH30" s="221"/>
      <c r="AI30" s="235">
        <f>530+100</f>
        <v>630</v>
      </c>
      <c r="AJ30" s="234"/>
      <c r="AK30" s="221"/>
      <c r="AL30" s="235">
        <f>530+200</f>
        <v>730</v>
      </c>
      <c r="AM30" s="234"/>
      <c r="AN30" s="221"/>
      <c r="AO30" s="265">
        <f>530+95.5</f>
        <v>625.5</v>
      </c>
      <c r="AP30" s="245"/>
      <c r="AQ30" s="221"/>
      <c r="AR30" s="379"/>
    </row>
    <row r="31" spans="1:44" ht="87" customHeight="1" x14ac:dyDescent="0.3">
      <c r="A31" s="376"/>
      <c r="B31" s="378"/>
      <c r="C31" s="372"/>
      <c r="D31" s="205" t="s">
        <v>43</v>
      </c>
      <c r="E31" s="146">
        <f>SUM(H31+K31+N31+Q31+T31+W31+Z31+AC31+AF31+AI31+AL31+AO31)</f>
        <v>4895.5</v>
      </c>
      <c r="F31" s="146">
        <f>F30</f>
        <v>337.8931</v>
      </c>
      <c r="G31" s="331">
        <f>F31/E31</f>
        <v>6.9021162291900723E-2</v>
      </c>
      <c r="H31" s="146">
        <v>150</v>
      </c>
      <c r="I31" s="220">
        <v>1.0931</v>
      </c>
      <c r="J31" s="320">
        <f>I31/H31</f>
        <v>7.2873333333333332E-3</v>
      </c>
      <c r="K31" s="240">
        <v>200</v>
      </c>
      <c r="L31" s="240">
        <f>L30</f>
        <v>336.8</v>
      </c>
      <c r="M31" s="147"/>
      <c r="N31" s="146">
        <v>530</v>
      </c>
      <c r="O31" s="146"/>
      <c r="P31" s="147"/>
      <c r="Q31" s="240">
        <v>530</v>
      </c>
      <c r="R31" s="240"/>
      <c r="S31" s="147"/>
      <c r="T31" s="146">
        <f>200+100</f>
        <v>300</v>
      </c>
      <c r="U31" s="146"/>
      <c r="V31" s="147"/>
      <c r="W31" s="146">
        <f>SUM(W30)</f>
        <v>300</v>
      </c>
      <c r="X31" s="146"/>
      <c r="Y31" s="147"/>
      <c r="Z31" s="220">
        <f>200+100</f>
        <v>300</v>
      </c>
      <c r="AA31" s="172"/>
      <c r="AB31" s="170"/>
      <c r="AC31" s="223">
        <f>200+100</f>
        <v>300</v>
      </c>
      <c r="AD31" s="172"/>
      <c r="AE31" s="147"/>
      <c r="AF31" s="223">
        <f>200+100</f>
        <v>300</v>
      </c>
      <c r="AG31" s="172"/>
      <c r="AH31" s="147"/>
      <c r="AI31" s="235">
        <f>530+100</f>
        <v>630</v>
      </c>
      <c r="AJ31" s="172"/>
      <c r="AK31" s="147"/>
      <c r="AL31" s="235">
        <f>530+200</f>
        <v>730</v>
      </c>
      <c r="AM31" s="172"/>
      <c r="AN31" s="147"/>
      <c r="AO31" s="265">
        <f>530+95.5</f>
        <v>625.5</v>
      </c>
      <c r="AP31" s="240"/>
      <c r="AQ31" s="147"/>
      <c r="AR31" s="380"/>
    </row>
    <row r="32" spans="1:44" s="224" customFormat="1" ht="18.75" customHeight="1" x14ac:dyDescent="0.3">
      <c r="A32" s="375" t="s">
        <v>286</v>
      </c>
      <c r="B32" s="377" t="s">
        <v>287</v>
      </c>
      <c r="C32" s="371" t="s">
        <v>295</v>
      </c>
      <c r="D32" s="225" t="s">
        <v>41</v>
      </c>
      <c r="E32" s="277">
        <f>SUM(H32+K32+N32+Q32+T32+W32+Z32+AC32+AF32+AI32+AL32+AO32)</f>
        <v>140</v>
      </c>
      <c r="F32" s="220">
        <f>SUM(I32+L32+O32+R32+U32+X32+AA32+AD32+AG32+AJ32+AM32+AP32)</f>
        <v>0</v>
      </c>
      <c r="G32" s="331"/>
      <c r="H32" s="220"/>
      <c r="I32" s="220"/>
      <c r="J32" s="221"/>
      <c r="K32" s="245"/>
      <c r="L32" s="245"/>
      <c r="M32" s="221"/>
      <c r="N32" s="220">
        <f>N33</f>
        <v>70</v>
      </c>
      <c r="O32" s="220"/>
      <c r="P32" s="221"/>
      <c r="Q32" s="245"/>
      <c r="R32" s="245"/>
      <c r="S32" s="221"/>
      <c r="T32" s="220"/>
      <c r="U32" s="220"/>
      <c r="V32" s="221"/>
      <c r="W32" s="220">
        <f>W33</f>
        <v>35</v>
      </c>
      <c r="X32" s="220"/>
      <c r="Y32" s="221"/>
      <c r="Z32" s="220">
        <f>Z33</f>
        <v>0</v>
      </c>
      <c r="AA32" s="234"/>
      <c r="AB32" s="222"/>
      <c r="AC32" s="223">
        <f>AC33</f>
        <v>35</v>
      </c>
      <c r="AD32" s="234"/>
      <c r="AE32" s="221"/>
      <c r="AF32" s="223"/>
      <c r="AG32" s="234"/>
      <c r="AH32" s="221"/>
      <c r="AI32" s="235"/>
      <c r="AJ32" s="234"/>
      <c r="AK32" s="221"/>
      <c r="AL32" s="235">
        <f>AL33</f>
        <v>0</v>
      </c>
      <c r="AM32" s="234"/>
      <c r="AN32" s="221"/>
      <c r="AO32" s="265"/>
      <c r="AP32" s="245"/>
      <c r="AQ32" s="221"/>
      <c r="AR32" s="379"/>
    </row>
    <row r="33" spans="1:45" ht="68.25" customHeight="1" x14ac:dyDescent="0.3">
      <c r="A33" s="376"/>
      <c r="B33" s="378"/>
      <c r="C33" s="372"/>
      <c r="D33" s="205" t="s">
        <v>43</v>
      </c>
      <c r="E33" s="146">
        <f>SUM(H33+K33+N33+Q33+T33+W33+Z33+AC33+AF33+AI33+AL33+AO33)</f>
        <v>140</v>
      </c>
      <c r="F33" s="146"/>
      <c r="G33" s="325"/>
      <c r="H33" s="146"/>
      <c r="I33" s="146"/>
      <c r="J33" s="147"/>
      <c r="K33" s="240"/>
      <c r="L33" s="240"/>
      <c r="M33" s="147"/>
      <c r="N33" s="146">
        <v>70</v>
      </c>
      <c r="O33" s="146"/>
      <c r="P33" s="147"/>
      <c r="Q33" s="240"/>
      <c r="R33" s="240"/>
      <c r="S33" s="147"/>
      <c r="T33" s="146"/>
      <c r="U33" s="146"/>
      <c r="V33" s="147"/>
      <c r="W33" s="146">
        <v>35</v>
      </c>
      <c r="X33" s="146"/>
      <c r="Y33" s="147"/>
      <c r="Z33" s="146"/>
      <c r="AA33" s="172"/>
      <c r="AB33" s="170"/>
      <c r="AC33" s="149">
        <v>35</v>
      </c>
      <c r="AD33" s="172"/>
      <c r="AE33" s="147"/>
      <c r="AF33" s="149"/>
      <c r="AG33" s="172"/>
      <c r="AH33" s="147"/>
      <c r="AI33" s="150"/>
      <c r="AJ33" s="172"/>
      <c r="AK33" s="147"/>
      <c r="AL33" s="150"/>
      <c r="AM33" s="172"/>
      <c r="AN33" s="147"/>
      <c r="AO33" s="215"/>
      <c r="AP33" s="240"/>
      <c r="AQ33" s="147"/>
      <c r="AR33" s="380"/>
    </row>
    <row r="34" spans="1:45" s="224" customFormat="1" ht="22.5" customHeight="1" x14ac:dyDescent="0.3">
      <c r="A34" s="375" t="s">
        <v>288</v>
      </c>
      <c r="B34" s="377" t="s">
        <v>300</v>
      </c>
      <c r="C34" s="371" t="s">
        <v>295</v>
      </c>
      <c r="D34" s="225" t="s">
        <v>41</v>
      </c>
      <c r="E34" s="220">
        <f>E35</f>
        <v>350</v>
      </c>
      <c r="F34" s="220">
        <f>SUM(I34+L34+O34+R34+U34+X34+AA34+AD34+AG34+AJ34+AM34+AP34)</f>
        <v>0</v>
      </c>
      <c r="G34" s="331"/>
      <c r="H34" s="220"/>
      <c r="I34" s="220"/>
      <c r="J34" s="221"/>
      <c r="K34" s="245"/>
      <c r="L34" s="245"/>
      <c r="M34" s="221"/>
      <c r="N34" s="220">
        <f>N35</f>
        <v>35</v>
      </c>
      <c r="O34" s="220"/>
      <c r="P34" s="221"/>
      <c r="Q34" s="245"/>
      <c r="R34" s="245"/>
      <c r="S34" s="221"/>
      <c r="T34" s="220"/>
      <c r="U34" s="220"/>
      <c r="V34" s="221"/>
      <c r="W34" s="220">
        <f>W35</f>
        <v>70</v>
      </c>
      <c r="X34" s="220"/>
      <c r="Y34" s="221"/>
      <c r="Z34" s="220"/>
      <c r="AA34" s="234"/>
      <c r="AB34" s="222"/>
      <c r="AC34" s="223"/>
      <c r="AD34" s="234"/>
      <c r="AE34" s="221"/>
      <c r="AF34" s="223">
        <f>AF35</f>
        <v>70</v>
      </c>
      <c r="AG34" s="234"/>
      <c r="AH34" s="221"/>
      <c r="AI34" s="235"/>
      <c r="AJ34" s="234"/>
      <c r="AK34" s="221"/>
      <c r="AL34" s="235">
        <f>AL35</f>
        <v>175</v>
      </c>
      <c r="AM34" s="234"/>
      <c r="AN34" s="221"/>
      <c r="AO34" s="265"/>
      <c r="AP34" s="245"/>
      <c r="AQ34" s="221"/>
      <c r="AR34" s="379"/>
    </row>
    <row r="35" spans="1:45" ht="80.25" customHeight="1" x14ac:dyDescent="0.3">
      <c r="A35" s="376"/>
      <c r="B35" s="378"/>
      <c r="C35" s="372"/>
      <c r="D35" s="205" t="s">
        <v>43</v>
      </c>
      <c r="E35" s="146">
        <f>N35+W35+AF35+AL35</f>
        <v>350</v>
      </c>
      <c r="F35" s="146"/>
      <c r="G35" s="325"/>
      <c r="H35" s="146"/>
      <c r="I35" s="146"/>
      <c r="J35" s="147"/>
      <c r="K35" s="240"/>
      <c r="L35" s="240"/>
      <c r="M35" s="147"/>
      <c r="N35" s="146">
        <v>35</v>
      </c>
      <c r="O35" s="146"/>
      <c r="P35" s="147"/>
      <c r="Q35" s="240"/>
      <c r="R35" s="240"/>
      <c r="S35" s="147"/>
      <c r="T35" s="146"/>
      <c r="U35" s="146"/>
      <c r="V35" s="147"/>
      <c r="W35" s="279">
        <v>70</v>
      </c>
      <c r="X35" s="146"/>
      <c r="Y35" s="147"/>
      <c r="Z35" s="146"/>
      <c r="AA35" s="172"/>
      <c r="AB35" s="170"/>
      <c r="AC35" s="149"/>
      <c r="AD35" s="172"/>
      <c r="AE35" s="147"/>
      <c r="AF35" s="149">
        <v>70</v>
      </c>
      <c r="AG35" s="172"/>
      <c r="AH35" s="147"/>
      <c r="AI35" s="150"/>
      <c r="AJ35" s="172"/>
      <c r="AK35" s="147"/>
      <c r="AL35" s="150">
        <v>175</v>
      </c>
      <c r="AM35" s="172"/>
      <c r="AN35" s="147"/>
      <c r="AO35" s="215"/>
      <c r="AP35" s="240"/>
      <c r="AQ35" s="147"/>
      <c r="AR35" s="380"/>
    </row>
    <row r="36" spans="1:45" s="224" customFormat="1" ht="22.5" customHeight="1" x14ac:dyDescent="0.3">
      <c r="A36" s="375" t="s">
        <v>289</v>
      </c>
      <c r="B36" s="377" t="s">
        <v>290</v>
      </c>
      <c r="C36" s="371" t="s">
        <v>295</v>
      </c>
      <c r="D36" s="225" t="s">
        <v>41</v>
      </c>
      <c r="E36" s="220">
        <f>E37</f>
        <v>200</v>
      </c>
      <c r="F36" s="220">
        <f>SUM(I36+L36+O36+R36+U36+X36+AA36+AD36+AG36+AJ36+AM36+AP36)</f>
        <v>2</v>
      </c>
      <c r="G36" s="331">
        <f>F36/E36</f>
        <v>0.01</v>
      </c>
      <c r="H36" s="220"/>
      <c r="I36" s="220">
        <f>I37</f>
        <v>0</v>
      </c>
      <c r="J36" s="221"/>
      <c r="K36" s="245"/>
      <c r="L36" s="245">
        <v>2</v>
      </c>
      <c r="M36" s="221"/>
      <c r="N36" s="220">
        <f>N37</f>
        <v>40</v>
      </c>
      <c r="O36" s="220"/>
      <c r="P36" s="221"/>
      <c r="Q36" s="245"/>
      <c r="R36" s="245"/>
      <c r="S36" s="221"/>
      <c r="T36" s="220"/>
      <c r="U36" s="220"/>
      <c r="V36" s="221"/>
      <c r="W36" s="278">
        <f>W37</f>
        <v>40</v>
      </c>
      <c r="X36" s="220"/>
      <c r="Y36" s="221"/>
      <c r="Z36" s="220"/>
      <c r="AA36" s="234"/>
      <c r="AB36" s="222"/>
      <c r="AC36" s="223"/>
      <c r="AD36" s="234"/>
      <c r="AE36" s="221"/>
      <c r="AF36" s="223">
        <f>AF37</f>
        <v>80</v>
      </c>
      <c r="AG36" s="234"/>
      <c r="AH36" s="221"/>
      <c r="AI36" s="235"/>
      <c r="AJ36" s="234"/>
      <c r="AK36" s="221"/>
      <c r="AL36" s="235">
        <f>AL37</f>
        <v>40</v>
      </c>
      <c r="AM36" s="234"/>
      <c r="AN36" s="221"/>
      <c r="AO36" s="265"/>
      <c r="AP36" s="245"/>
      <c r="AQ36" s="221"/>
      <c r="AR36" s="379"/>
    </row>
    <row r="37" spans="1:45" ht="74.25" customHeight="1" x14ac:dyDescent="0.3">
      <c r="A37" s="376"/>
      <c r="B37" s="378"/>
      <c r="C37" s="372"/>
      <c r="D37" s="205" t="s">
        <v>43</v>
      </c>
      <c r="E37" s="146">
        <f>SUM(H37+K37+N37+Q37+T37+W37+Z37+AC37+AF37+AI37+AL37+AO37)</f>
        <v>200</v>
      </c>
      <c r="F37" s="146">
        <f>F36</f>
        <v>2</v>
      </c>
      <c r="G37" s="325">
        <f>G36</f>
        <v>0.01</v>
      </c>
      <c r="H37" s="146"/>
      <c r="I37" s="146"/>
      <c r="J37" s="147"/>
      <c r="K37" s="240"/>
      <c r="L37" s="240">
        <v>2</v>
      </c>
      <c r="M37" s="147"/>
      <c r="N37" s="146">
        <v>40</v>
      </c>
      <c r="O37" s="146"/>
      <c r="P37" s="147"/>
      <c r="Q37" s="240"/>
      <c r="R37" s="240"/>
      <c r="S37" s="147"/>
      <c r="T37" s="146"/>
      <c r="U37" s="146"/>
      <c r="V37" s="147"/>
      <c r="W37" s="146">
        <v>40</v>
      </c>
      <c r="X37" s="146"/>
      <c r="Y37" s="147"/>
      <c r="Z37" s="146"/>
      <c r="AA37" s="172"/>
      <c r="AB37" s="170"/>
      <c r="AC37" s="149"/>
      <c r="AD37" s="172"/>
      <c r="AE37" s="147"/>
      <c r="AF37" s="149">
        <v>80</v>
      </c>
      <c r="AG37" s="172"/>
      <c r="AH37" s="147"/>
      <c r="AI37" s="150"/>
      <c r="AJ37" s="172"/>
      <c r="AK37" s="147"/>
      <c r="AL37" s="150">
        <v>40</v>
      </c>
      <c r="AM37" s="172"/>
      <c r="AN37" s="147"/>
      <c r="AO37" s="215"/>
      <c r="AP37" s="240"/>
      <c r="AQ37" s="147"/>
      <c r="AR37" s="380"/>
    </row>
    <row r="38" spans="1:45" s="233" customFormat="1" ht="21" customHeight="1" x14ac:dyDescent="0.3">
      <c r="A38" s="384"/>
      <c r="B38" s="386" t="s">
        <v>268</v>
      </c>
      <c r="C38" s="371"/>
      <c r="D38" s="226" t="s">
        <v>41</v>
      </c>
      <c r="E38" s="227">
        <f>SUM(E36+E34+E32+E30)</f>
        <v>5585.5</v>
      </c>
      <c r="F38" s="227">
        <f>SUM(F36+F34+F32+F30)</f>
        <v>339.8931</v>
      </c>
      <c r="G38" s="494">
        <f>SUM(F38/E38)</f>
        <v>6.0852761614895716E-2</v>
      </c>
      <c r="H38" s="227">
        <f>SUM(H36+H34+H32+H30)</f>
        <v>150</v>
      </c>
      <c r="I38" s="227">
        <f>SUM(I36+I34+I32+I30)</f>
        <v>1.0931</v>
      </c>
      <c r="J38" s="229"/>
      <c r="K38" s="246">
        <f>SUM(K36+K34+K32+K30)</f>
        <v>200</v>
      </c>
      <c r="L38" s="246">
        <f>SUM(L36+L34+L32+L30)</f>
        <v>338.8</v>
      </c>
      <c r="M38" s="229"/>
      <c r="N38" s="227">
        <f>SUM(N36+N34+N32+N30)</f>
        <v>675</v>
      </c>
      <c r="O38" s="227"/>
      <c r="P38" s="229"/>
      <c r="Q38" s="246">
        <f>SUM(Q30+Q32+Q34+Q36)</f>
        <v>530</v>
      </c>
      <c r="R38" s="246"/>
      <c r="S38" s="229"/>
      <c r="T38" s="227">
        <f>SUM(T30+T32+T34+T36)</f>
        <v>200</v>
      </c>
      <c r="U38" s="232"/>
      <c r="V38" s="229"/>
      <c r="W38" s="227">
        <f>SUM(W30+W32+W34)+W36</f>
        <v>445</v>
      </c>
      <c r="X38" s="227"/>
      <c r="Y38" s="229"/>
      <c r="Z38" s="227">
        <f>SUM(Z30+Z32+Z34+Z36)</f>
        <v>300</v>
      </c>
      <c r="AA38" s="231"/>
      <c r="AB38" s="230"/>
      <c r="AC38" s="227">
        <f>SUM(AC30+AC32+AC34+AC36)</f>
        <v>335</v>
      </c>
      <c r="AD38" s="231"/>
      <c r="AE38" s="230"/>
      <c r="AF38" s="227">
        <f>SUM(AF30+AF32+AF34+AF36)</f>
        <v>450</v>
      </c>
      <c r="AG38" s="236"/>
      <c r="AH38" s="229"/>
      <c r="AI38" s="227">
        <f>SUM(AI30+AI32+AI34+AI36)</f>
        <v>630</v>
      </c>
      <c r="AJ38" s="236"/>
      <c r="AK38" s="229"/>
      <c r="AL38" s="227">
        <f>SUM(AL30+AL32+AL34+AL36)</f>
        <v>945</v>
      </c>
      <c r="AM38" s="236"/>
      <c r="AN38" s="229"/>
      <c r="AO38" s="246">
        <f>SUM(AO30+AO32+AO34+AO36)</f>
        <v>625.5</v>
      </c>
      <c r="AP38" s="264"/>
      <c r="AQ38" s="229"/>
      <c r="AR38" s="388"/>
    </row>
    <row r="39" spans="1:45" ht="44.4" customHeight="1" x14ac:dyDescent="0.3">
      <c r="A39" s="385"/>
      <c r="B39" s="387"/>
      <c r="C39" s="372"/>
      <c r="D39" s="205" t="s">
        <v>43</v>
      </c>
      <c r="E39" s="146">
        <f>SUM(H39+K39+N39+Q39+T39+W39+Z39+AC39+AF39+AI39+AL39+AO39)</f>
        <v>5485.5</v>
      </c>
      <c r="F39" s="146">
        <f>SUM(I39+L39+O39+R39+U39+X39+AA39+AD39+AG39+AJ39+AM39+AP39)</f>
        <v>339.8931</v>
      </c>
      <c r="G39" s="325">
        <f>SUM(F39/E39)</f>
        <v>6.1962100082034455E-2</v>
      </c>
      <c r="H39" s="146">
        <f>SUM(H38)</f>
        <v>150</v>
      </c>
      <c r="I39" s="146">
        <f>SUM(I38)</f>
        <v>1.0931</v>
      </c>
      <c r="J39" s="147"/>
      <c r="K39" s="240">
        <f>SUM(K38)</f>
        <v>200</v>
      </c>
      <c r="L39" s="240">
        <f>SUM(L38)</f>
        <v>338.8</v>
      </c>
      <c r="M39" s="147"/>
      <c r="N39" s="146">
        <f>SUM(N38)</f>
        <v>675</v>
      </c>
      <c r="O39" s="146"/>
      <c r="P39" s="147"/>
      <c r="Q39" s="240">
        <f>SUM(Q38)</f>
        <v>530</v>
      </c>
      <c r="R39" s="240"/>
      <c r="S39" s="147"/>
      <c r="T39" s="146">
        <f>SUM(T38)</f>
        <v>200</v>
      </c>
      <c r="U39" s="148"/>
      <c r="V39" s="147"/>
      <c r="W39" s="146">
        <f>SUM(W38)</f>
        <v>445</v>
      </c>
      <c r="X39" s="146"/>
      <c r="Y39" s="147"/>
      <c r="Z39" s="146">
        <f>SUM(Z38)</f>
        <v>300</v>
      </c>
      <c r="AA39" s="170"/>
      <c r="AB39" s="169"/>
      <c r="AC39" s="146">
        <f>SUM(AC38)</f>
        <v>335</v>
      </c>
      <c r="AD39" s="170"/>
      <c r="AE39" s="169"/>
      <c r="AF39" s="146">
        <f>SUM(AF38)</f>
        <v>450</v>
      </c>
      <c r="AG39" s="172"/>
      <c r="AH39" s="147"/>
      <c r="AI39" s="146">
        <f>SUM(AI38)</f>
        <v>630</v>
      </c>
      <c r="AJ39" s="172"/>
      <c r="AK39" s="147"/>
      <c r="AL39" s="146">
        <f>SUM(AL38)</f>
        <v>945</v>
      </c>
      <c r="AM39" s="172"/>
      <c r="AN39" s="147"/>
      <c r="AO39" s="240">
        <f>SUM(AO38)</f>
        <v>625.5</v>
      </c>
      <c r="AP39" s="215"/>
      <c r="AQ39" s="147"/>
      <c r="AR39" s="389"/>
    </row>
    <row r="40" spans="1:45" ht="15.6" x14ac:dyDescent="0.3">
      <c r="A40" s="381" t="s">
        <v>291</v>
      </c>
      <c r="B40" s="382"/>
      <c r="C40" s="382"/>
      <c r="D40" s="382"/>
      <c r="E40" s="382"/>
      <c r="F40" s="382"/>
      <c r="G40" s="382"/>
      <c r="H40" s="382"/>
      <c r="I40" s="382"/>
      <c r="J40" s="382"/>
      <c r="K40" s="382"/>
      <c r="L40" s="382"/>
      <c r="M40" s="382"/>
      <c r="N40" s="382"/>
      <c r="O40" s="382"/>
      <c r="P40" s="382"/>
      <c r="Q40" s="382"/>
      <c r="R40" s="382"/>
      <c r="S40" s="382"/>
      <c r="T40" s="382"/>
      <c r="U40" s="382"/>
      <c r="V40" s="382"/>
      <c r="W40" s="382"/>
      <c r="X40" s="382"/>
      <c r="Y40" s="382"/>
      <c r="Z40" s="382"/>
      <c r="AA40" s="382"/>
      <c r="AB40" s="382"/>
      <c r="AC40" s="382"/>
      <c r="AD40" s="382"/>
      <c r="AE40" s="382"/>
      <c r="AF40" s="382"/>
      <c r="AG40" s="382"/>
      <c r="AH40" s="382"/>
      <c r="AI40" s="382"/>
      <c r="AJ40" s="382"/>
      <c r="AK40" s="382"/>
      <c r="AL40" s="382"/>
      <c r="AM40" s="382"/>
      <c r="AN40" s="382"/>
      <c r="AO40" s="382"/>
      <c r="AP40" s="382"/>
      <c r="AQ40" s="382"/>
      <c r="AR40" s="383"/>
    </row>
    <row r="41" spans="1:45" s="224" customFormat="1" ht="22.5" customHeight="1" x14ac:dyDescent="0.3">
      <c r="A41" s="375" t="s">
        <v>16</v>
      </c>
      <c r="B41" s="377" t="s">
        <v>292</v>
      </c>
      <c r="C41" s="371"/>
      <c r="D41" s="225" t="s">
        <v>41</v>
      </c>
      <c r="E41" s="280">
        <f>E42</f>
        <v>38757.800000000003</v>
      </c>
      <c r="F41" s="280">
        <f>SUM(F42)</f>
        <v>4701.9989999999998</v>
      </c>
      <c r="G41" s="281">
        <f>SUM(F41/E41*100)</f>
        <v>12.131748964079488</v>
      </c>
      <c r="H41" s="161" t="s">
        <v>270</v>
      </c>
      <c r="I41" s="159" t="s">
        <v>270</v>
      </c>
      <c r="J41" s="161" t="s">
        <v>270</v>
      </c>
      <c r="K41" s="241" t="s">
        <v>270</v>
      </c>
      <c r="L41" s="244" t="s">
        <v>270</v>
      </c>
      <c r="M41" s="159" t="s">
        <v>270</v>
      </c>
      <c r="N41" s="161" t="s">
        <v>270</v>
      </c>
      <c r="O41" s="159" t="s">
        <v>270</v>
      </c>
      <c r="P41" s="161" t="s">
        <v>270</v>
      </c>
      <c r="Q41" s="241" t="s">
        <v>270</v>
      </c>
      <c r="R41" s="244" t="s">
        <v>270</v>
      </c>
      <c r="S41" s="159" t="s">
        <v>270</v>
      </c>
      <c r="T41" s="161" t="s">
        <v>270</v>
      </c>
      <c r="U41" s="159" t="s">
        <v>270</v>
      </c>
      <c r="V41" s="161" t="s">
        <v>270</v>
      </c>
      <c r="W41" s="159" t="s">
        <v>270</v>
      </c>
      <c r="X41" s="161" t="s">
        <v>270</v>
      </c>
      <c r="Y41" s="159" t="s">
        <v>270</v>
      </c>
      <c r="Z41" s="161" t="s">
        <v>270</v>
      </c>
      <c r="AA41" s="159" t="s">
        <v>270</v>
      </c>
      <c r="AB41" s="161" t="s">
        <v>270</v>
      </c>
      <c r="AC41" s="159" t="s">
        <v>270</v>
      </c>
      <c r="AD41" s="161" t="s">
        <v>270</v>
      </c>
      <c r="AE41" s="159" t="s">
        <v>270</v>
      </c>
      <c r="AF41" s="161" t="s">
        <v>270</v>
      </c>
      <c r="AG41" s="159" t="s">
        <v>270</v>
      </c>
      <c r="AH41" s="161" t="s">
        <v>270</v>
      </c>
      <c r="AI41" s="159" t="s">
        <v>270</v>
      </c>
      <c r="AJ41" s="161" t="s">
        <v>270</v>
      </c>
      <c r="AK41" s="159" t="s">
        <v>270</v>
      </c>
      <c r="AL41" s="161" t="s">
        <v>270</v>
      </c>
      <c r="AM41" s="159" t="s">
        <v>270</v>
      </c>
      <c r="AN41" s="161" t="s">
        <v>270</v>
      </c>
      <c r="AO41" s="241" t="s">
        <v>270</v>
      </c>
      <c r="AP41" s="244" t="s">
        <v>270</v>
      </c>
      <c r="AQ41" s="159" t="s">
        <v>270</v>
      </c>
      <c r="AR41" s="373"/>
      <c r="AS41" s="282"/>
    </row>
    <row r="42" spans="1:45" ht="88.5" customHeight="1" x14ac:dyDescent="0.3">
      <c r="A42" s="376"/>
      <c r="B42" s="378"/>
      <c r="C42" s="372"/>
      <c r="D42" s="205" t="s">
        <v>43</v>
      </c>
      <c r="E42" s="283">
        <v>38757.800000000003</v>
      </c>
      <c r="F42" s="283">
        <f>1959.109+2742.89</f>
        <v>4701.9989999999998</v>
      </c>
      <c r="G42" s="495">
        <f>SUM(F42/E42*100)</f>
        <v>12.131748964079488</v>
      </c>
      <c r="H42" s="161" t="s">
        <v>270</v>
      </c>
      <c r="I42" s="159" t="s">
        <v>270</v>
      </c>
      <c r="J42" s="161" t="s">
        <v>270</v>
      </c>
      <c r="K42" s="241" t="s">
        <v>270</v>
      </c>
      <c r="L42" s="244" t="s">
        <v>270</v>
      </c>
      <c r="M42" s="159" t="s">
        <v>270</v>
      </c>
      <c r="N42" s="161" t="s">
        <v>270</v>
      </c>
      <c r="O42" s="159" t="s">
        <v>270</v>
      </c>
      <c r="P42" s="161" t="s">
        <v>270</v>
      </c>
      <c r="Q42" s="241" t="s">
        <v>270</v>
      </c>
      <c r="R42" s="244" t="s">
        <v>270</v>
      </c>
      <c r="S42" s="159" t="s">
        <v>270</v>
      </c>
      <c r="T42" s="161" t="s">
        <v>270</v>
      </c>
      <c r="U42" s="159" t="s">
        <v>270</v>
      </c>
      <c r="V42" s="161" t="s">
        <v>270</v>
      </c>
      <c r="W42" s="159" t="s">
        <v>270</v>
      </c>
      <c r="X42" s="161" t="s">
        <v>270</v>
      </c>
      <c r="Y42" s="159" t="s">
        <v>270</v>
      </c>
      <c r="Z42" s="161" t="s">
        <v>270</v>
      </c>
      <c r="AA42" s="159" t="s">
        <v>270</v>
      </c>
      <c r="AB42" s="161" t="s">
        <v>270</v>
      </c>
      <c r="AC42" s="159" t="s">
        <v>270</v>
      </c>
      <c r="AD42" s="161" t="s">
        <v>270</v>
      </c>
      <c r="AE42" s="159" t="s">
        <v>270</v>
      </c>
      <c r="AF42" s="161" t="s">
        <v>270</v>
      </c>
      <c r="AG42" s="159" t="s">
        <v>270</v>
      </c>
      <c r="AH42" s="161" t="s">
        <v>270</v>
      </c>
      <c r="AI42" s="159" t="s">
        <v>270</v>
      </c>
      <c r="AJ42" s="161" t="s">
        <v>270</v>
      </c>
      <c r="AK42" s="159" t="s">
        <v>270</v>
      </c>
      <c r="AL42" s="161" t="s">
        <v>270</v>
      </c>
      <c r="AM42" s="159" t="s">
        <v>270</v>
      </c>
      <c r="AN42" s="161" t="s">
        <v>270</v>
      </c>
      <c r="AO42" s="241" t="s">
        <v>270</v>
      </c>
      <c r="AP42" s="244" t="s">
        <v>270</v>
      </c>
      <c r="AQ42" s="159" t="s">
        <v>270</v>
      </c>
      <c r="AR42" s="374"/>
      <c r="AS42" s="284"/>
    </row>
    <row r="43" spans="1:45" s="233" customFormat="1" ht="21" customHeight="1" x14ac:dyDescent="0.3">
      <c r="A43" s="384"/>
      <c r="B43" s="386" t="s">
        <v>293</v>
      </c>
      <c r="C43" s="371"/>
      <c r="D43" s="226" t="s">
        <v>41</v>
      </c>
      <c r="E43" s="227">
        <f>SUM(E41)</f>
        <v>38757.800000000003</v>
      </c>
      <c r="F43" s="227">
        <f>SUM(F41)</f>
        <v>4701.9989999999998</v>
      </c>
      <c r="G43" s="228">
        <f>SUM(F43/E43)</f>
        <v>0.12131748964079488</v>
      </c>
      <c r="H43" s="161" t="s">
        <v>270</v>
      </c>
      <c r="I43" s="159" t="s">
        <v>270</v>
      </c>
      <c r="J43" s="161" t="s">
        <v>270</v>
      </c>
      <c r="K43" s="241" t="s">
        <v>270</v>
      </c>
      <c r="L43" s="244" t="s">
        <v>270</v>
      </c>
      <c r="M43" s="159" t="s">
        <v>270</v>
      </c>
      <c r="N43" s="161" t="s">
        <v>270</v>
      </c>
      <c r="O43" s="159" t="s">
        <v>270</v>
      </c>
      <c r="P43" s="161" t="s">
        <v>270</v>
      </c>
      <c r="Q43" s="241" t="s">
        <v>270</v>
      </c>
      <c r="R43" s="244" t="s">
        <v>270</v>
      </c>
      <c r="S43" s="159" t="s">
        <v>270</v>
      </c>
      <c r="T43" s="161" t="s">
        <v>270</v>
      </c>
      <c r="U43" s="159" t="s">
        <v>270</v>
      </c>
      <c r="V43" s="161" t="s">
        <v>270</v>
      </c>
      <c r="W43" s="159" t="s">
        <v>270</v>
      </c>
      <c r="X43" s="161" t="s">
        <v>270</v>
      </c>
      <c r="Y43" s="159" t="s">
        <v>270</v>
      </c>
      <c r="Z43" s="161" t="s">
        <v>270</v>
      </c>
      <c r="AA43" s="159" t="s">
        <v>270</v>
      </c>
      <c r="AB43" s="161" t="s">
        <v>270</v>
      </c>
      <c r="AC43" s="159" t="s">
        <v>270</v>
      </c>
      <c r="AD43" s="161" t="s">
        <v>270</v>
      </c>
      <c r="AE43" s="159" t="s">
        <v>270</v>
      </c>
      <c r="AF43" s="161" t="s">
        <v>270</v>
      </c>
      <c r="AG43" s="159" t="s">
        <v>270</v>
      </c>
      <c r="AH43" s="161" t="s">
        <v>270</v>
      </c>
      <c r="AI43" s="159" t="s">
        <v>270</v>
      </c>
      <c r="AJ43" s="161" t="s">
        <v>270</v>
      </c>
      <c r="AK43" s="159" t="s">
        <v>270</v>
      </c>
      <c r="AL43" s="161" t="s">
        <v>270</v>
      </c>
      <c r="AM43" s="159" t="s">
        <v>270</v>
      </c>
      <c r="AN43" s="161" t="s">
        <v>270</v>
      </c>
      <c r="AO43" s="241" t="s">
        <v>270</v>
      </c>
      <c r="AP43" s="244" t="s">
        <v>270</v>
      </c>
      <c r="AQ43" s="159" t="s">
        <v>270</v>
      </c>
      <c r="AR43" s="388"/>
    </row>
    <row r="44" spans="1:45" ht="21" customHeight="1" x14ac:dyDescent="0.3">
      <c r="A44" s="385"/>
      <c r="B44" s="387"/>
      <c r="C44" s="372"/>
      <c r="D44" s="205" t="s">
        <v>43</v>
      </c>
      <c r="E44" s="146">
        <f>SUM(E43)</f>
        <v>38757.800000000003</v>
      </c>
      <c r="F44" s="146">
        <f>SUM(F42)</f>
        <v>4701.9989999999998</v>
      </c>
      <c r="G44" s="160">
        <f>SUM(F44/E44)</f>
        <v>0.12131748964079488</v>
      </c>
      <c r="H44" s="161" t="s">
        <v>270</v>
      </c>
      <c r="I44" s="159" t="s">
        <v>270</v>
      </c>
      <c r="J44" s="161" t="s">
        <v>270</v>
      </c>
      <c r="K44" s="241" t="s">
        <v>270</v>
      </c>
      <c r="L44" s="244" t="s">
        <v>270</v>
      </c>
      <c r="M44" s="159" t="s">
        <v>270</v>
      </c>
      <c r="N44" s="161" t="s">
        <v>270</v>
      </c>
      <c r="O44" s="159" t="s">
        <v>270</v>
      </c>
      <c r="P44" s="161" t="s">
        <v>270</v>
      </c>
      <c r="Q44" s="241" t="s">
        <v>270</v>
      </c>
      <c r="R44" s="244" t="s">
        <v>270</v>
      </c>
      <c r="S44" s="159" t="s">
        <v>270</v>
      </c>
      <c r="T44" s="161" t="s">
        <v>270</v>
      </c>
      <c r="U44" s="159" t="s">
        <v>270</v>
      </c>
      <c r="V44" s="161" t="s">
        <v>270</v>
      </c>
      <c r="W44" s="159" t="s">
        <v>270</v>
      </c>
      <c r="X44" s="161" t="s">
        <v>270</v>
      </c>
      <c r="Y44" s="159" t="s">
        <v>270</v>
      </c>
      <c r="Z44" s="161" t="s">
        <v>270</v>
      </c>
      <c r="AA44" s="159" t="s">
        <v>270</v>
      </c>
      <c r="AB44" s="161" t="s">
        <v>270</v>
      </c>
      <c r="AC44" s="159" t="s">
        <v>270</v>
      </c>
      <c r="AD44" s="161" t="s">
        <v>270</v>
      </c>
      <c r="AE44" s="159" t="s">
        <v>270</v>
      </c>
      <c r="AF44" s="161" t="s">
        <v>270</v>
      </c>
      <c r="AG44" s="159" t="s">
        <v>270</v>
      </c>
      <c r="AH44" s="161" t="s">
        <v>270</v>
      </c>
      <c r="AI44" s="159" t="s">
        <v>270</v>
      </c>
      <c r="AJ44" s="161" t="s">
        <v>270</v>
      </c>
      <c r="AK44" s="159" t="s">
        <v>270</v>
      </c>
      <c r="AL44" s="161" t="s">
        <v>270</v>
      </c>
      <c r="AM44" s="159" t="s">
        <v>270</v>
      </c>
      <c r="AN44" s="161" t="s">
        <v>270</v>
      </c>
      <c r="AO44" s="241" t="s">
        <v>270</v>
      </c>
      <c r="AP44" s="244" t="s">
        <v>270</v>
      </c>
      <c r="AQ44" s="159" t="s">
        <v>270</v>
      </c>
      <c r="AR44" s="389"/>
    </row>
    <row r="45" spans="1:45" ht="22.5" customHeight="1" x14ac:dyDescent="0.3">
      <c r="A45" s="453" t="s">
        <v>259</v>
      </c>
      <c r="B45" s="454"/>
      <c r="C45" s="454"/>
      <c r="D45" s="454"/>
      <c r="E45" s="454"/>
      <c r="F45" s="454"/>
      <c r="G45" s="454"/>
      <c r="H45" s="454"/>
      <c r="I45" s="454"/>
      <c r="J45" s="454"/>
      <c r="K45" s="454"/>
      <c r="L45" s="454"/>
      <c r="M45" s="454"/>
      <c r="N45" s="454"/>
      <c r="O45" s="454"/>
      <c r="P45" s="454"/>
      <c r="Q45" s="454"/>
      <c r="R45" s="454"/>
      <c r="S45" s="454"/>
      <c r="T45" s="454"/>
      <c r="U45" s="454"/>
      <c r="V45" s="454"/>
      <c r="W45" s="454"/>
      <c r="X45" s="454"/>
      <c r="Y45" s="454"/>
      <c r="Z45" s="454"/>
      <c r="AA45" s="454"/>
      <c r="AB45" s="454"/>
      <c r="AC45" s="454"/>
      <c r="AD45" s="454"/>
      <c r="AE45" s="454"/>
      <c r="AF45" s="454"/>
      <c r="AG45" s="454"/>
      <c r="AH45" s="454"/>
      <c r="AI45" s="454"/>
      <c r="AJ45" s="454"/>
      <c r="AK45" s="454"/>
      <c r="AL45" s="454"/>
      <c r="AM45" s="454"/>
      <c r="AN45" s="454"/>
      <c r="AO45" s="454"/>
      <c r="AP45" s="454"/>
      <c r="AQ45" s="454"/>
      <c r="AR45" s="455"/>
    </row>
    <row r="46" spans="1:45" s="311" customFormat="1" ht="18.75" customHeight="1" x14ac:dyDescent="0.3">
      <c r="A46" s="456" t="s">
        <v>312</v>
      </c>
      <c r="B46" s="457"/>
      <c r="C46" s="458"/>
      <c r="D46" s="304" t="s">
        <v>41</v>
      </c>
      <c r="E46" s="305">
        <f>SUM(E30+E22)</f>
        <v>9227.5</v>
      </c>
      <c r="F46" s="305">
        <f>SUM(I46+L46+O46+R46+U46+X46+AA46+AD46+AG46+AJ46+AM46+AP46)</f>
        <v>682.8931</v>
      </c>
      <c r="G46" s="328">
        <f>F46/E46</f>
        <v>7.4006296396640484E-2</v>
      </c>
      <c r="H46" s="305">
        <f>SUM(H30+H22)</f>
        <v>495</v>
      </c>
      <c r="I46" s="305">
        <f>SUM(I30+I22)</f>
        <v>346.09309999999999</v>
      </c>
      <c r="J46" s="306"/>
      <c r="K46" s="307">
        <f>SUM(K30+K22)</f>
        <v>200</v>
      </c>
      <c r="L46" s="307">
        <f>SUM(L30+L22)</f>
        <v>336.8</v>
      </c>
      <c r="M46" s="306"/>
      <c r="N46" s="305">
        <f>SUM(N30+N22)</f>
        <v>530</v>
      </c>
      <c r="O46" s="305">
        <f>SUM(O30+O22)</f>
        <v>0</v>
      </c>
      <c r="P46" s="306"/>
      <c r="Q46" s="307">
        <f>SUM(Q30+Q22)</f>
        <v>1565</v>
      </c>
      <c r="R46" s="307">
        <f>SUM(R30+R22)</f>
        <v>0</v>
      </c>
      <c r="S46" s="306"/>
      <c r="T46" s="305">
        <f>SUM(T30+T22)</f>
        <v>200</v>
      </c>
      <c r="U46" s="305">
        <f>SUM(U30+U22)</f>
        <v>0</v>
      </c>
      <c r="V46" s="306"/>
      <c r="W46" s="305">
        <f>SUM(W30+W22)</f>
        <v>300</v>
      </c>
      <c r="X46" s="305">
        <f>SUM(X30+X22)</f>
        <v>0</v>
      </c>
      <c r="Y46" s="306"/>
      <c r="Z46" s="305">
        <f>SUM(Z30+Z22)</f>
        <v>300</v>
      </c>
      <c r="AA46" s="308">
        <f>SUM(AA30+AA22)</f>
        <v>0</v>
      </c>
      <c r="AB46" s="309"/>
      <c r="AC46" s="305">
        <f>SUM(AC30+AC22)</f>
        <v>300</v>
      </c>
      <c r="AD46" s="308">
        <f>SUM(AD30+AD22)</f>
        <v>0</v>
      </c>
      <c r="AE46" s="309"/>
      <c r="AF46" s="305">
        <f>SUM(AF30+AF22)</f>
        <v>300</v>
      </c>
      <c r="AG46" s="308">
        <f>SUM(AG30+AG22)</f>
        <v>0</v>
      </c>
      <c r="AH46" s="309"/>
      <c r="AI46" s="305">
        <f>SUM(AI30+AI22)</f>
        <v>630</v>
      </c>
      <c r="AJ46" s="310">
        <f>SUM(AJ30+AJ22)</f>
        <v>0</v>
      </c>
      <c r="AK46" s="306"/>
      <c r="AL46" s="305">
        <f>SUM(AL30+AL22)</f>
        <v>868</v>
      </c>
      <c r="AM46" s="308">
        <f>SUM(AM30+AM22)</f>
        <v>0</v>
      </c>
      <c r="AN46" s="306"/>
      <c r="AO46" s="307">
        <f>SUM(AO30+AO22)</f>
        <v>3439.5</v>
      </c>
      <c r="AP46" s="307">
        <f>SUM(AP30+AP22)</f>
        <v>0</v>
      </c>
      <c r="AQ46" s="309"/>
      <c r="AR46" s="462"/>
    </row>
    <row r="47" spans="1:45" s="311" customFormat="1" ht="47.25" customHeight="1" x14ac:dyDescent="0.3">
      <c r="A47" s="459"/>
      <c r="B47" s="460"/>
      <c r="C47" s="461"/>
      <c r="D47" s="312" t="s">
        <v>43</v>
      </c>
      <c r="E47" s="313">
        <f>SUM(E46)</f>
        <v>9227.5</v>
      </c>
      <c r="F47" s="313">
        <f>F46</f>
        <v>682.8931</v>
      </c>
      <c r="G47" s="329">
        <f>G46</f>
        <v>7.4006296396640484E-2</v>
      </c>
      <c r="H47" s="313">
        <f>SUM(H46)</f>
        <v>495</v>
      </c>
      <c r="I47" s="313">
        <f>SUM(I46)</f>
        <v>346.09309999999999</v>
      </c>
      <c r="J47" s="314"/>
      <c r="K47" s="315">
        <f>SUM(K46)</f>
        <v>200</v>
      </c>
      <c r="L47" s="315">
        <f>SUM(L46)</f>
        <v>336.8</v>
      </c>
      <c r="M47" s="314"/>
      <c r="N47" s="313">
        <f>SUM(N46)</f>
        <v>530</v>
      </c>
      <c r="O47" s="313">
        <f>SUM(O46)</f>
        <v>0</v>
      </c>
      <c r="P47" s="314"/>
      <c r="Q47" s="315">
        <f>SUM(Q46)</f>
        <v>1565</v>
      </c>
      <c r="R47" s="315">
        <f>SUM(R46)</f>
        <v>0</v>
      </c>
      <c r="S47" s="314"/>
      <c r="T47" s="313">
        <f>SUM(T46)</f>
        <v>200</v>
      </c>
      <c r="U47" s="316">
        <f>SUM(U46)</f>
        <v>0</v>
      </c>
      <c r="V47" s="314"/>
      <c r="W47" s="313">
        <f>SUM(W46)</f>
        <v>300</v>
      </c>
      <c r="X47" s="313">
        <f>SUM(X46)</f>
        <v>0</v>
      </c>
      <c r="Y47" s="314"/>
      <c r="Z47" s="313">
        <f>SUM(Z46)</f>
        <v>300</v>
      </c>
      <c r="AA47" s="317">
        <f>SUM(AA46)</f>
        <v>0</v>
      </c>
      <c r="AB47" s="318"/>
      <c r="AC47" s="313">
        <f>SUM(AC46)</f>
        <v>300</v>
      </c>
      <c r="AD47" s="317">
        <f>SUM(AD46)</f>
        <v>0</v>
      </c>
      <c r="AE47" s="318"/>
      <c r="AF47" s="313">
        <f>SUM(AF46)</f>
        <v>300</v>
      </c>
      <c r="AG47" s="319"/>
      <c r="AH47" s="314"/>
      <c r="AI47" s="313">
        <f>SUM(AI46)</f>
        <v>630</v>
      </c>
      <c r="AJ47" s="319">
        <f>SUM(AJ46)</f>
        <v>0</v>
      </c>
      <c r="AK47" s="314"/>
      <c r="AL47" s="313">
        <f>SUM(AL46)</f>
        <v>868</v>
      </c>
      <c r="AM47" s="319">
        <f>SUM(AM46)</f>
        <v>0</v>
      </c>
      <c r="AN47" s="314"/>
      <c r="AO47" s="315">
        <f>SUM(AO46)</f>
        <v>3439.5</v>
      </c>
      <c r="AP47" s="319">
        <f>SUM(AP46)</f>
        <v>0</v>
      </c>
      <c r="AQ47" s="314"/>
      <c r="AR47" s="463"/>
    </row>
    <row r="48" spans="1:45" s="219" customFormat="1" ht="42.75" customHeight="1" x14ac:dyDescent="0.3">
      <c r="A48" s="464" t="s">
        <v>294</v>
      </c>
      <c r="B48" s="465"/>
      <c r="C48" s="466"/>
      <c r="D48" s="237" t="s">
        <v>41</v>
      </c>
      <c r="E48" s="217">
        <f>SUM(E49)</f>
        <v>39447.800000000003</v>
      </c>
      <c r="F48" s="217">
        <f>SUM(F49)</f>
        <v>4703.9989999999998</v>
      </c>
      <c r="G48" s="330">
        <f>F48/E48</f>
        <v>0.11924616835412874</v>
      </c>
      <c r="H48" s="217">
        <f>SUM(H36+H34+H32)</f>
        <v>0</v>
      </c>
      <c r="I48" s="217">
        <f>SUM(I36+I34+I32)</f>
        <v>0</v>
      </c>
      <c r="J48" s="217"/>
      <c r="K48" s="217">
        <f>SUM(K36+K34+K32)</f>
        <v>0</v>
      </c>
      <c r="L48" s="217">
        <f>SUM(L36+L34+L32)</f>
        <v>2</v>
      </c>
      <c r="M48" s="217"/>
      <c r="N48" s="217">
        <f>SUM(N36+N34+N32)</f>
        <v>145</v>
      </c>
      <c r="O48" s="217">
        <f>SUM(O36+O34+O32)</f>
        <v>0</v>
      </c>
      <c r="P48" s="217"/>
      <c r="Q48" s="217">
        <f>SUM(Q36+Q34+Q32)</f>
        <v>0</v>
      </c>
      <c r="R48" s="217">
        <f>SUM(R36+R34+R32)</f>
        <v>0</v>
      </c>
      <c r="S48" s="217"/>
      <c r="T48" s="217">
        <f>SUM(T36+T34+T32)</f>
        <v>0</v>
      </c>
      <c r="U48" s="217">
        <f>SUM(U36+U34+U32)</f>
        <v>0</v>
      </c>
      <c r="V48" s="217"/>
      <c r="W48" s="217">
        <f>SUM(W36+W34+W32)</f>
        <v>145</v>
      </c>
      <c r="X48" s="217">
        <f>SUM(X36+X34+X32)</f>
        <v>0</v>
      </c>
      <c r="Y48" s="217"/>
      <c r="Z48" s="217">
        <f>SUM(Z36+Z34+Z32)</f>
        <v>0</v>
      </c>
      <c r="AA48" s="217">
        <f>SUM(AA36+AA34+AA32)</f>
        <v>0</v>
      </c>
      <c r="AB48" s="217"/>
      <c r="AC48" s="217">
        <f>SUM(AC36+AC34+AC32)</f>
        <v>35</v>
      </c>
      <c r="AD48" s="217">
        <f>SUM(AD36+AD34+AD32)</f>
        <v>0</v>
      </c>
      <c r="AE48" s="217"/>
      <c r="AF48" s="217">
        <f>SUM(AF36+AF34+AF32)</f>
        <v>150</v>
      </c>
      <c r="AG48" s="217">
        <f>SUM(AG36+AG34+AG32)</f>
        <v>0</v>
      </c>
      <c r="AH48" s="217"/>
      <c r="AI48" s="217">
        <f>SUM(AI36+AI34+AI32)</f>
        <v>0</v>
      </c>
      <c r="AJ48" s="217">
        <f>SUM(AJ36+AJ34+AJ32)</f>
        <v>0</v>
      </c>
      <c r="AK48" s="217"/>
      <c r="AL48" s="217">
        <f>SUM(AL36+AL34+AL32)</f>
        <v>215</v>
      </c>
      <c r="AM48" s="217">
        <f>SUM(AM36+AM34+AM32)</f>
        <v>0</v>
      </c>
      <c r="AN48" s="217"/>
      <c r="AO48" s="217">
        <f>SUM(AO36+AO34+AO32)</f>
        <v>0</v>
      </c>
      <c r="AP48" s="217" t="e">
        <f>SUM(AP41+AP34+AP32)</f>
        <v>#VALUE!</v>
      </c>
      <c r="AQ48" s="218"/>
      <c r="AR48" s="388"/>
    </row>
    <row r="49" spans="1:44" ht="20.25" customHeight="1" thickBot="1" x14ac:dyDescent="0.35">
      <c r="A49" s="467"/>
      <c r="B49" s="468"/>
      <c r="C49" s="469"/>
      <c r="D49" s="205" t="s">
        <v>43</v>
      </c>
      <c r="E49" s="146">
        <f>SUM(E42+E33+E35+E37)</f>
        <v>39447.800000000003</v>
      </c>
      <c r="F49" s="146">
        <f>SUM(F42+F33+F35+F37)</f>
        <v>4703.9989999999998</v>
      </c>
      <c r="G49" s="325">
        <f>F49/E49</f>
        <v>0.11924616835412874</v>
      </c>
      <c r="H49" s="146">
        <f>SUM(H48)</f>
        <v>0</v>
      </c>
      <c r="I49" s="146">
        <f>SUM(I48)</f>
        <v>0</v>
      </c>
      <c r="J49" s="147"/>
      <c r="K49" s="240">
        <f>SUM(K48)</f>
        <v>0</v>
      </c>
      <c r="L49" s="240">
        <f>SUM(L48)</f>
        <v>2</v>
      </c>
      <c r="M49" s="147"/>
      <c r="N49" s="146">
        <f>SUM(N48)</f>
        <v>145</v>
      </c>
      <c r="O49" s="146">
        <f>SUM(O48)</f>
        <v>0</v>
      </c>
      <c r="P49" s="147"/>
      <c r="Q49" s="240">
        <f>Q48</f>
        <v>0</v>
      </c>
      <c r="R49" s="240">
        <f>SUM(R48)</f>
        <v>0</v>
      </c>
      <c r="S49" s="147"/>
      <c r="T49" s="146">
        <f>SUM(T48)</f>
        <v>0</v>
      </c>
      <c r="U49" s="148">
        <f>SUM(U48)</f>
        <v>0</v>
      </c>
      <c r="V49" s="147"/>
      <c r="W49" s="146">
        <f>SUM(W48)</f>
        <v>145</v>
      </c>
      <c r="X49" s="146">
        <f>SUM(X48)</f>
        <v>0</v>
      </c>
      <c r="Y49" s="147"/>
      <c r="Z49" s="146">
        <f>SUM(Z48)</f>
        <v>0</v>
      </c>
      <c r="AA49" s="149">
        <f>SUM(AA48)</f>
        <v>0</v>
      </c>
      <c r="AB49" s="169"/>
      <c r="AC49" s="146">
        <f>SUM(AC48)</f>
        <v>35</v>
      </c>
      <c r="AD49" s="214">
        <f>SUM(AD48)</f>
        <v>0</v>
      </c>
      <c r="AE49" s="169"/>
      <c r="AF49" s="146">
        <f>SUM(AF48)</f>
        <v>150</v>
      </c>
      <c r="AG49" s="215">
        <f>SUM(AG48)</f>
        <v>0</v>
      </c>
      <c r="AH49" s="147"/>
      <c r="AI49" s="146">
        <f>SUM(AI48)</f>
        <v>0</v>
      </c>
      <c r="AJ49" s="215">
        <f>SUM(AJ48)</f>
        <v>0</v>
      </c>
      <c r="AK49" s="147"/>
      <c r="AL49" s="146">
        <f>SUM(AL48)</f>
        <v>215</v>
      </c>
      <c r="AM49" s="215">
        <f>SUM(AM48)</f>
        <v>0</v>
      </c>
      <c r="AN49" s="147"/>
      <c r="AO49" s="240">
        <f>SUM(AO48)</f>
        <v>0</v>
      </c>
      <c r="AP49" s="215" t="e">
        <f>SUM(AP48)</f>
        <v>#VALUE!</v>
      </c>
      <c r="AQ49" s="147"/>
      <c r="AR49" s="389"/>
    </row>
    <row r="50" spans="1:44" ht="21" hidden="1" customHeight="1" x14ac:dyDescent="0.3">
      <c r="A50" s="464" t="s">
        <v>260</v>
      </c>
      <c r="B50" s="465"/>
      <c r="C50" s="466"/>
      <c r="D50" s="171" t="s">
        <v>41</v>
      </c>
      <c r="E50" s="159"/>
      <c r="F50" s="159"/>
      <c r="G50" s="162"/>
      <c r="H50" s="159"/>
      <c r="I50" s="159"/>
      <c r="J50" s="167"/>
      <c r="K50" s="241"/>
      <c r="L50" s="247"/>
      <c r="M50" s="144"/>
      <c r="N50" s="144"/>
      <c r="O50" s="144"/>
      <c r="P50" s="144"/>
      <c r="Q50" s="247"/>
      <c r="R50" s="247"/>
      <c r="S50" s="144"/>
      <c r="T50" s="144"/>
      <c r="U50" s="144"/>
      <c r="V50" s="144"/>
      <c r="W50" s="144"/>
      <c r="X50" s="144"/>
      <c r="Y50" s="144"/>
      <c r="Z50" s="144"/>
      <c r="AA50" s="167"/>
      <c r="AB50" s="166"/>
      <c r="AC50" s="144"/>
      <c r="AD50" s="213"/>
      <c r="AE50" s="166"/>
      <c r="AF50" s="144"/>
      <c r="AG50" s="213"/>
      <c r="AH50" s="166"/>
      <c r="AI50" s="144"/>
      <c r="AJ50" s="213"/>
      <c r="AK50" s="162"/>
      <c r="AL50" s="144"/>
      <c r="AM50" s="216"/>
      <c r="AN50" s="162"/>
      <c r="AO50" s="241"/>
      <c r="AP50" s="241"/>
      <c r="AQ50" s="166"/>
      <c r="AR50" s="388"/>
    </row>
    <row r="51" spans="1:44" ht="24.75" hidden="1" customHeight="1" thickBot="1" x14ac:dyDescent="0.35">
      <c r="A51" s="467"/>
      <c r="B51" s="468"/>
      <c r="C51" s="469"/>
      <c r="D51" s="205" t="s">
        <v>43</v>
      </c>
      <c r="E51" s="146"/>
      <c r="F51" s="146"/>
      <c r="G51" s="168"/>
      <c r="H51" s="146"/>
      <c r="I51" s="146"/>
      <c r="J51" s="147"/>
      <c r="K51" s="240"/>
      <c r="L51" s="240"/>
      <c r="M51" s="147"/>
      <c r="N51" s="146"/>
      <c r="O51" s="146"/>
      <c r="P51" s="147"/>
      <c r="Q51" s="240"/>
      <c r="R51" s="240"/>
      <c r="S51" s="147"/>
      <c r="T51" s="146"/>
      <c r="U51" s="148"/>
      <c r="V51" s="147"/>
      <c r="W51" s="146"/>
      <c r="X51" s="146"/>
      <c r="Y51" s="147"/>
      <c r="Z51" s="146"/>
      <c r="AA51" s="170"/>
      <c r="AB51" s="169"/>
      <c r="AC51" s="146"/>
      <c r="AD51" s="214"/>
      <c r="AE51" s="169"/>
      <c r="AF51" s="146"/>
      <c r="AG51" s="215"/>
      <c r="AH51" s="147"/>
      <c r="AI51" s="146"/>
      <c r="AJ51" s="215"/>
      <c r="AK51" s="147"/>
      <c r="AL51" s="146"/>
      <c r="AM51" s="215"/>
      <c r="AN51" s="147"/>
      <c r="AO51" s="240"/>
      <c r="AP51" s="215"/>
      <c r="AQ51" s="147"/>
      <c r="AR51" s="389"/>
    </row>
    <row r="52" spans="1:44" s="98" customFormat="1" ht="27.6" customHeight="1" x14ac:dyDescent="0.3">
      <c r="A52" s="452" t="s">
        <v>308</v>
      </c>
      <c r="B52" s="452"/>
      <c r="C52" s="452"/>
      <c r="D52" s="452"/>
      <c r="E52" s="452"/>
      <c r="F52" s="452"/>
      <c r="G52" s="452"/>
      <c r="H52" s="452"/>
      <c r="I52" s="452"/>
      <c r="J52" s="452"/>
      <c r="K52" s="452"/>
      <c r="L52" s="452"/>
      <c r="M52" s="452"/>
      <c r="N52" s="452"/>
      <c r="O52" s="452"/>
      <c r="P52" s="452"/>
      <c r="Q52" s="452"/>
      <c r="R52" s="452"/>
      <c r="S52" s="452"/>
      <c r="T52" s="452"/>
      <c r="U52" s="452"/>
      <c r="V52" s="452"/>
      <c r="W52" s="452"/>
      <c r="X52" s="452"/>
      <c r="Y52" s="452"/>
      <c r="Z52" s="452"/>
      <c r="AA52" s="452"/>
      <c r="AB52" s="452"/>
      <c r="AC52" s="452"/>
      <c r="AD52" s="452"/>
      <c r="AE52" s="452"/>
      <c r="AF52" s="452"/>
      <c r="AG52" s="452"/>
      <c r="AH52" s="452"/>
      <c r="AI52" s="452"/>
      <c r="AJ52" s="452"/>
      <c r="AK52" s="452"/>
      <c r="AL52" s="452"/>
      <c r="AM52" s="452"/>
      <c r="AN52" s="452"/>
      <c r="AO52" s="452"/>
      <c r="AP52" s="452"/>
      <c r="AQ52" s="452"/>
      <c r="AR52" s="452"/>
    </row>
    <row r="53" spans="1:44" s="100" customFormat="1" ht="45.15" customHeight="1" x14ac:dyDescent="0.3">
      <c r="A53" s="470" t="s">
        <v>277</v>
      </c>
      <c r="B53" s="471"/>
      <c r="C53" s="471"/>
      <c r="D53" s="471"/>
      <c r="E53" s="471"/>
      <c r="F53" s="471"/>
      <c r="G53" s="471"/>
      <c r="H53" s="471"/>
      <c r="I53" s="471"/>
      <c r="J53" s="471"/>
      <c r="K53" s="471"/>
      <c r="L53" s="471"/>
      <c r="M53" s="471"/>
      <c r="N53" s="471"/>
      <c r="O53" s="471"/>
      <c r="P53" s="471"/>
      <c r="Q53" s="471"/>
      <c r="R53" s="471"/>
      <c r="S53" s="471"/>
      <c r="T53" s="471"/>
      <c r="U53" s="471"/>
      <c r="V53" s="471"/>
      <c r="W53" s="471"/>
      <c r="X53" s="471"/>
      <c r="Y53" s="471"/>
      <c r="Z53" s="471"/>
      <c r="AA53" s="471"/>
      <c r="AB53" s="471"/>
      <c r="AC53" s="471"/>
      <c r="AD53" s="471"/>
      <c r="AE53" s="471"/>
      <c r="AF53" s="471"/>
      <c r="AG53" s="471"/>
      <c r="AH53" s="471"/>
      <c r="AI53" s="471"/>
      <c r="AJ53" s="471"/>
      <c r="AK53" s="471"/>
      <c r="AL53" s="471"/>
      <c r="AM53" s="471"/>
      <c r="AN53" s="471"/>
      <c r="AO53" s="471"/>
      <c r="AP53" s="471"/>
      <c r="AQ53" s="471"/>
      <c r="AR53" s="471"/>
    </row>
    <row r="54" spans="1:44" s="100" customFormat="1" ht="19.649999999999999" customHeight="1" x14ac:dyDescent="0.3">
      <c r="A54" s="99"/>
      <c r="B54" s="111"/>
      <c r="C54" s="111"/>
      <c r="D54" s="111"/>
      <c r="E54" s="111"/>
      <c r="F54" s="111"/>
      <c r="G54" s="111"/>
      <c r="H54" s="111"/>
      <c r="I54" s="111"/>
      <c r="J54" s="111"/>
      <c r="K54" s="248"/>
      <c r="L54" s="248"/>
      <c r="M54" s="111"/>
      <c r="N54" s="111"/>
      <c r="O54" s="111"/>
      <c r="P54" s="111"/>
      <c r="Q54" s="248"/>
      <c r="R54" s="248"/>
      <c r="S54" s="111"/>
      <c r="T54" s="111"/>
      <c r="U54" s="111"/>
      <c r="V54" s="111"/>
      <c r="W54" s="111"/>
      <c r="X54" s="111"/>
      <c r="Y54" s="111"/>
      <c r="Z54" s="111"/>
      <c r="AA54" s="111"/>
      <c r="AB54" s="111"/>
      <c r="AC54" s="111"/>
      <c r="AD54" s="111"/>
      <c r="AE54" s="111"/>
      <c r="AF54" s="111"/>
      <c r="AG54" s="111"/>
      <c r="AH54" s="111"/>
      <c r="AI54" s="111"/>
      <c r="AJ54" s="111"/>
      <c r="AK54" s="111"/>
      <c r="AL54" s="111"/>
      <c r="AM54" s="111"/>
      <c r="AN54" s="111"/>
      <c r="AO54" s="248"/>
      <c r="AP54" s="248"/>
      <c r="AQ54" s="111"/>
      <c r="AR54" s="111"/>
    </row>
    <row r="55" spans="1:44" ht="19.649999999999999" customHeight="1" x14ac:dyDescent="0.35">
      <c r="A55" s="450" t="s">
        <v>315</v>
      </c>
      <c r="B55" s="450"/>
      <c r="C55" s="450"/>
      <c r="D55" s="450"/>
      <c r="E55" s="450"/>
      <c r="F55" s="450"/>
      <c r="G55" s="450"/>
      <c r="H55" s="450"/>
      <c r="I55" s="450"/>
      <c r="J55" s="450"/>
      <c r="K55" s="450"/>
      <c r="L55" s="450"/>
      <c r="M55" s="450"/>
      <c r="N55" s="450"/>
      <c r="O55" s="450"/>
      <c r="P55" s="450"/>
      <c r="Q55" s="450"/>
      <c r="R55" s="450"/>
      <c r="S55" s="450"/>
      <c r="T55" s="450"/>
      <c r="U55" s="450"/>
      <c r="V55" s="450"/>
      <c r="W55" s="450"/>
      <c r="X55" s="450"/>
      <c r="Y55" s="450"/>
      <c r="Z55" s="450"/>
      <c r="AA55" s="450"/>
      <c r="AB55" s="450"/>
      <c r="AC55" s="450"/>
      <c r="AD55" s="450"/>
      <c r="AE55" s="450"/>
      <c r="AF55" s="450"/>
      <c r="AG55" s="450"/>
      <c r="AH55" s="450"/>
      <c r="AI55" s="450"/>
      <c r="AJ55" s="450"/>
      <c r="AK55" s="450"/>
      <c r="AL55" s="450"/>
      <c r="AM55" s="450"/>
      <c r="AN55" s="450"/>
      <c r="AO55" s="450"/>
      <c r="AP55" s="266"/>
      <c r="AQ55" s="112"/>
    </row>
    <row r="56" spans="1:44" ht="19.649999999999999" customHeight="1" x14ac:dyDescent="0.35">
      <c r="A56" s="119"/>
      <c r="B56" s="119"/>
      <c r="C56" s="119"/>
      <c r="D56" s="119"/>
      <c r="E56" s="119"/>
      <c r="F56" s="119"/>
      <c r="G56" s="119"/>
      <c r="H56" s="119"/>
      <c r="I56" s="119"/>
      <c r="J56" s="119"/>
      <c r="K56" s="249"/>
      <c r="L56" s="249"/>
      <c r="M56" s="119"/>
      <c r="N56" s="119"/>
      <c r="O56" s="119"/>
      <c r="P56" s="119"/>
      <c r="Q56" s="249"/>
      <c r="R56" s="249"/>
      <c r="S56" s="119"/>
      <c r="T56" s="119"/>
      <c r="U56" s="119"/>
      <c r="V56" s="119"/>
      <c r="W56" s="119"/>
      <c r="X56" s="119"/>
      <c r="Y56" s="119"/>
      <c r="Z56" s="119"/>
      <c r="AA56" s="120"/>
      <c r="AB56" s="120"/>
      <c r="AC56" s="119"/>
      <c r="AD56" s="120"/>
      <c r="AE56" s="120"/>
      <c r="AF56" s="119"/>
      <c r="AG56" s="120"/>
      <c r="AH56" s="120"/>
      <c r="AI56" s="119"/>
      <c r="AJ56" s="120"/>
      <c r="AK56" s="120"/>
      <c r="AL56" s="119"/>
      <c r="AM56" s="120"/>
      <c r="AN56" s="120"/>
      <c r="AO56" s="249"/>
      <c r="AP56" s="266"/>
      <c r="AQ56" s="112"/>
    </row>
    <row r="57" spans="1:44" ht="16.5" customHeight="1" x14ac:dyDescent="0.35">
      <c r="A57" s="176" t="s">
        <v>307</v>
      </c>
      <c r="B57" s="176"/>
      <c r="C57" s="201"/>
      <c r="D57" s="201"/>
      <c r="E57" s="175"/>
      <c r="F57" s="175"/>
      <c r="G57" s="175"/>
      <c r="H57" s="175"/>
      <c r="I57" s="175"/>
      <c r="J57" s="175"/>
      <c r="K57" s="250"/>
      <c r="L57" s="250"/>
      <c r="M57" s="175"/>
      <c r="N57" s="175"/>
      <c r="O57" s="175"/>
      <c r="P57" s="175"/>
      <c r="Q57" s="250"/>
      <c r="R57" s="250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5"/>
      <c r="AG57" s="115"/>
      <c r="AH57" s="115"/>
      <c r="AI57" s="115"/>
      <c r="AJ57" s="115"/>
      <c r="AK57" s="115"/>
      <c r="AL57" s="115"/>
      <c r="AM57" s="115"/>
      <c r="AN57" s="115"/>
      <c r="AO57" s="250"/>
      <c r="AP57" s="267"/>
      <c r="AQ57" s="109"/>
      <c r="AR57" s="109"/>
    </row>
    <row r="58" spans="1:44" ht="18" x14ac:dyDescent="0.35">
      <c r="A58" s="116"/>
      <c r="B58" s="113"/>
      <c r="C58" s="113"/>
      <c r="D58" s="117"/>
      <c r="E58" s="118"/>
      <c r="F58" s="118"/>
      <c r="G58" s="118"/>
      <c r="H58" s="113"/>
      <c r="I58" s="113"/>
      <c r="J58" s="113"/>
      <c r="K58" s="251"/>
      <c r="L58" s="251"/>
      <c r="M58" s="113"/>
      <c r="N58" s="113"/>
      <c r="O58" s="113"/>
      <c r="P58" s="113"/>
      <c r="Q58" s="251"/>
      <c r="R58" s="251"/>
      <c r="S58" s="113"/>
      <c r="T58" s="114"/>
      <c r="U58" s="114"/>
      <c r="V58" s="114"/>
      <c r="W58" s="114"/>
      <c r="X58" s="114"/>
      <c r="Y58" s="114"/>
      <c r="Z58" s="114"/>
      <c r="AA58" s="114"/>
      <c r="AB58" s="114"/>
      <c r="AC58" s="114"/>
      <c r="AD58" s="114"/>
      <c r="AE58" s="114"/>
      <c r="AF58" s="114"/>
      <c r="AG58" s="114"/>
      <c r="AH58" s="114"/>
      <c r="AI58" s="113"/>
      <c r="AJ58" s="113"/>
      <c r="AK58" s="113"/>
      <c r="AL58" s="114"/>
      <c r="AM58" s="114"/>
      <c r="AN58" s="114"/>
      <c r="AO58" s="268"/>
      <c r="AP58" s="269"/>
      <c r="AQ58" s="95"/>
    </row>
    <row r="59" spans="1:44" ht="18" x14ac:dyDescent="0.35">
      <c r="A59" s="116"/>
      <c r="B59" s="113"/>
      <c r="C59" s="113"/>
      <c r="D59" s="117"/>
      <c r="E59" s="118"/>
      <c r="F59" s="118"/>
      <c r="G59" s="118"/>
      <c r="H59" s="113"/>
      <c r="I59" s="113"/>
      <c r="J59" s="113"/>
      <c r="K59" s="251"/>
      <c r="L59" s="251"/>
      <c r="M59" s="113"/>
      <c r="N59" s="113"/>
      <c r="O59" s="113"/>
      <c r="P59" s="113"/>
      <c r="Q59" s="251"/>
      <c r="R59" s="251"/>
      <c r="S59" s="113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  <c r="AE59" s="114"/>
      <c r="AF59" s="114"/>
      <c r="AG59" s="114"/>
      <c r="AH59" s="114"/>
      <c r="AI59" s="113"/>
      <c r="AJ59" s="113"/>
      <c r="AK59" s="113"/>
      <c r="AL59" s="114"/>
      <c r="AM59" s="114"/>
      <c r="AN59" s="114"/>
      <c r="AO59" s="268"/>
      <c r="AP59" s="269"/>
      <c r="AQ59" s="95"/>
    </row>
    <row r="60" spans="1:44" ht="18" x14ac:dyDescent="0.35">
      <c r="A60" s="116"/>
      <c r="B60" s="113" t="s">
        <v>262</v>
      </c>
      <c r="C60" s="113"/>
      <c r="D60" s="117"/>
      <c r="E60" s="118"/>
      <c r="F60" s="118"/>
      <c r="G60" s="118"/>
      <c r="H60" s="113"/>
      <c r="I60" s="113"/>
      <c r="J60" s="113"/>
      <c r="K60" s="251"/>
      <c r="L60" s="251"/>
      <c r="M60" s="113"/>
      <c r="N60" s="113"/>
      <c r="O60" s="113"/>
      <c r="P60" s="113"/>
      <c r="Q60" s="251"/>
      <c r="R60" s="251"/>
      <c r="S60" s="113"/>
      <c r="T60" s="114"/>
      <c r="U60" s="114"/>
      <c r="V60" s="114"/>
      <c r="W60" s="114"/>
      <c r="X60" s="114"/>
      <c r="Y60" s="114"/>
      <c r="Z60" s="114"/>
      <c r="AA60" s="114"/>
      <c r="AB60" s="114"/>
      <c r="AC60" s="114"/>
      <c r="AD60" s="114"/>
      <c r="AE60" s="114"/>
      <c r="AF60" s="114"/>
      <c r="AG60" s="114"/>
      <c r="AH60" s="114"/>
      <c r="AI60" s="113"/>
      <c r="AJ60" s="113"/>
      <c r="AK60" s="113"/>
      <c r="AL60" s="114"/>
      <c r="AM60" s="114"/>
      <c r="AN60" s="114"/>
      <c r="AO60" s="268"/>
      <c r="AP60" s="269"/>
      <c r="AQ60" s="95"/>
    </row>
    <row r="61" spans="1:44" ht="18" x14ac:dyDescent="0.35">
      <c r="A61" s="116"/>
      <c r="B61" s="113"/>
      <c r="C61" s="113"/>
      <c r="D61" s="117"/>
      <c r="E61" s="118"/>
      <c r="F61" s="118"/>
      <c r="G61" s="118"/>
      <c r="H61" s="113"/>
      <c r="I61" s="113"/>
      <c r="J61" s="113"/>
      <c r="K61" s="251"/>
      <c r="L61" s="251"/>
      <c r="M61" s="113"/>
      <c r="N61" s="113"/>
      <c r="O61" s="113"/>
      <c r="P61" s="113"/>
      <c r="Q61" s="251"/>
      <c r="R61" s="251"/>
      <c r="S61" s="113"/>
      <c r="T61" s="114"/>
      <c r="U61" s="114"/>
      <c r="V61" s="114"/>
      <c r="W61" s="114"/>
      <c r="X61" s="114"/>
      <c r="Y61" s="114"/>
      <c r="Z61" s="114"/>
      <c r="AA61" s="114"/>
      <c r="AB61" s="114"/>
      <c r="AC61" s="114"/>
      <c r="AD61" s="114"/>
      <c r="AE61" s="114"/>
      <c r="AF61" s="114"/>
      <c r="AG61" s="114"/>
      <c r="AH61" s="114"/>
      <c r="AI61" s="113"/>
      <c r="AJ61" s="113"/>
      <c r="AK61" s="113"/>
      <c r="AL61" s="114"/>
      <c r="AM61" s="114"/>
      <c r="AN61" s="114"/>
      <c r="AO61" s="268"/>
      <c r="AP61" s="269"/>
      <c r="AQ61" s="95"/>
    </row>
    <row r="62" spans="1:44" ht="18" x14ac:dyDescent="0.35">
      <c r="A62" s="450" t="s">
        <v>316</v>
      </c>
      <c r="B62" s="450"/>
      <c r="C62" s="450"/>
      <c r="D62" s="451"/>
      <c r="E62" s="451"/>
      <c r="F62" s="451"/>
      <c r="G62" s="451"/>
      <c r="H62" s="451"/>
      <c r="I62" s="451"/>
      <c r="J62" s="451"/>
      <c r="K62" s="451"/>
      <c r="L62" s="249"/>
      <c r="M62" s="119"/>
      <c r="N62" s="119"/>
      <c r="O62" s="119"/>
      <c r="P62" s="119"/>
      <c r="Q62" s="249"/>
      <c r="R62" s="249"/>
      <c r="S62" s="119"/>
      <c r="T62" s="119"/>
      <c r="U62" s="119"/>
      <c r="V62" s="119"/>
      <c r="W62" s="119"/>
      <c r="X62" s="119"/>
      <c r="Y62" s="119"/>
      <c r="Z62" s="119"/>
      <c r="AA62" s="120"/>
      <c r="AB62" s="120"/>
      <c r="AC62" s="119"/>
      <c r="AD62" s="120"/>
      <c r="AE62" s="120"/>
      <c r="AF62" s="119"/>
      <c r="AG62" s="120"/>
      <c r="AH62" s="120"/>
      <c r="AI62" s="119"/>
      <c r="AJ62" s="120"/>
      <c r="AK62" s="120"/>
      <c r="AL62" s="119"/>
      <c r="AM62" s="120"/>
      <c r="AN62" s="120"/>
      <c r="AO62" s="249"/>
      <c r="AP62" s="266"/>
      <c r="AQ62" s="112"/>
    </row>
    <row r="65" spans="1:44" ht="18" x14ac:dyDescent="0.35">
      <c r="A65" s="115"/>
      <c r="B65" s="113"/>
      <c r="C65" s="113"/>
      <c r="D65" s="117"/>
      <c r="E65" s="118"/>
      <c r="F65" s="118"/>
      <c r="G65" s="118"/>
      <c r="H65" s="113"/>
      <c r="I65" s="113"/>
      <c r="J65" s="113"/>
      <c r="K65" s="251"/>
      <c r="L65" s="251"/>
      <c r="M65" s="113"/>
      <c r="N65" s="113"/>
      <c r="O65" s="113"/>
      <c r="P65" s="113"/>
      <c r="Q65" s="251"/>
      <c r="R65" s="251"/>
      <c r="S65" s="113"/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14"/>
      <c r="AH65" s="114"/>
      <c r="AI65" s="113"/>
      <c r="AJ65" s="113"/>
      <c r="AK65" s="113"/>
      <c r="AL65" s="114"/>
      <c r="AM65" s="114"/>
      <c r="AN65" s="114"/>
      <c r="AO65" s="268"/>
      <c r="AP65" s="269"/>
      <c r="AQ65" s="95"/>
    </row>
    <row r="66" spans="1:44" x14ac:dyDescent="0.3">
      <c r="A66" s="102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L66" s="103"/>
      <c r="AM66" s="103"/>
      <c r="AN66" s="103"/>
      <c r="AO66" s="269"/>
      <c r="AP66" s="269"/>
      <c r="AQ66" s="95"/>
    </row>
    <row r="67" spans="1:44" x14ac:dyDescent="0.3">
      <c r="A67" s="102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L67" s="103"/>
      <c r="AM67" s="103"/>
      <c r="AN67" s="103"/>
      <c r="AO67" s="269"/>
      <c r="AP67" s="269"/>
      <c r="AQ67" s="95"/>
    </row>
    <row r="68" spans="1:44" x14ac:dyDescent="0.3">
      <c r="A68" s="102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L68" s="103"/>
      <c r="AM68" s="103"/>
      <c r="AN68" s="103"/>
      <c r="AO68" s="269"/>
      <c r="AP68" s="269"/>
      <c r="AQ68" s="95"/>
    </row>
    <row r="69" spans="1:44" ht="14.25" customHeight="1" x14ac:dyDescent="0.3">
      <c r="A69" s="102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L69" s="103"/>
      <c r="AM69" s="103"/>
      <c r="AN69" s="103"/>
      <c r="AO69" s="269"/>
      <c r="AP69" s="269"/>
      <c r="AQ69" s="95"/>
    </row>
    <row r="70" spans="1:44" x14ac:dyDescent="0.3">
      <c r="A70" s="104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L70" s="103"/>
      <c r="AM70" s="103"/>
      <c r="AN70" s="103"/>
      <c r="AO70" s="269"/>
      <c r="AP70" s="269"/>
      <c r="AQ70" s="95"/>
    </row>
    <row r="71" spans="1:44" x14ac:dyDescent="0.3">
      <c r="A71" s="102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L71" s="103"/>
      <c r="AM71" s="103"/>
      <c r="AN71" s="103"/>
      <c r="AO71" s="269"/>
      <c r="AP71" s="269"/>
      <c r="AQ71" s="95"/>
    </row>
    <row r="72" spans="1:44" x14ac:dyDescent="0.3">
      <c r="A72" s="102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L72" s="103"/>
      <c r="AM72" s="103"/>
      <c r="AN72" s="103"/>
      <c r="AO72" s="269"/>
      <c r="AP72" s="269"/>
      <c r="AQ72" s="95"/>
    </row>
    <row r="73" spans="1:44" x14ac:dyDescent="0.3">
      <c r="A73" s="102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L73" s="103"/>
      <c r="AM73" s="103"/>
      <c r="AN73" s="103"/>
      <c r="AO73" s="269"/>
      <c r="AP73" s="269"/>
      <c r="AQ73" s="95"/>
    </row>
    <row r="74" spans="1:44" x14ac:dyDescent="0.3">
      <c r="A74" s="102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L74" s="103"/>
      <c r="AM74" s="103"/>
      <c r="AN74" s="103"/>
      <c r="AO74" s="269"/>
      <c r="AP74" s="269"/>
      <c r="AQ74" s="95"/>
    </row>
    <row r="75" spans="1:44" ht="12.75" customHeight="1" x14ac:dyDescent="0.3">
      <c r="A75" s="102"/>
    </row>
    <row r="76" spans="1:44" x14ac:dyDescent="0.3">
      <c r="A76" s="104"/>
    </row>
    <row r="77" spans="1:44" x14ac:dyDescent="0.3">
      <c r="A77" s="102"/>
      <c r="T77" s="107"/>
      <c r="U77" s="107"/>
      <c r="V77" s="107"/>
      <c r="W77" s="107"/>
      <c r="X77" s="107"/>
      <c r="Y77" s="107"/>
      <c r="Z77" s="107"/>
      <c r="AA77" s="107"/>
      <c r="AB77" s="107"/>
      <c r="AC77" s="107"/>
      <c r="AD77" s="107"/>
      <c r="AE77" s="107"/>
      <c r="AF77" s="107"/>
      <c r="AG77" s="107"/>
      <c r="AH77" s="107"/>
      <c r="AL77" s="107"/>
      <c r="AM77" s="107"/>
      <c r="AN77" s="107"/>
    </row>
    <row r="78" spans="1:44" s="101" customFormat="1" x14ac:dyDescent="0.3">
      <c r="A78" s="102"/>
      <c r="D78" s="105"/>
      <c r="E78" s="106"/>
      <c r="F78" s="106"/>
      <c r="G78" s="106"/>
      <c r="K78" s="252"/>
      <c r="L78" s="252"/>
      <c r="Q78" s="252"/>
      <c r="R78" s="252"/>
      <c r="T78" s="107"/>
      <c r="U78" s="107"/>
      <c r="V78" s="107"/>
      <c r="W78" s="107"/>
      <c r="X78" s="107"/>
      <c r="Y78" s="107"/>
      <c r="Z78" s="107"/>
      <c r="AA78" s="107"/>
      <c r="AB78" s="107"/>
      <c r="AC78" s="107"/>
      <c r="AD78" s="107"/>
      <c r="AE78" s="107"/>
      <c r="AF78" s="107"/>
      <c r="AG78" s="107"/>
      <c r="AH78" s="107"/>
      <c r="AL78" s="107"/>
      <c r="AM78" s="107"/>
      <c r="AN78" s="107"/>
      <c r="AO78" s="252"/>
      <c r="AP78" s="252"/>
      <c r="AR78" s="95"/>
    </row>
    <row r="79" spans="1:44" s="101" customFormat="1" x14ac:dyDescent="0.3">
      <c r="A79" s="102"/>
      <c r="D79" s="105"/>
      <c r="E79" s="106"/>
      <c r="F79" s="106"/>
      <c r="G79" s="106"/>
      <c r="K79" s="252"/>
      <c r="L79" s="252"/>
      <c r="Q79" s="252"/>
      <c r="R79" s="252"/>
      <c r="T79" s="107"/>
      <c r="U79" s="107"/>
      <c r="V79" s="107"/>
      <c r="W79" s="107"/>
      <c r="X79" s="107"/>
      <c r="Y79" s="107"/>
      <c r="Z79" s="107"/>
      <c r="AA79" s="107"/>
      <c r="AB79" s="107"/>
      <c r="AC79" s="107"/>
      <c r="AD79" s="107"/>
      <c r="AE79" s="107"/>
      <c r="AF79" s="107"/>
      <c r="AG79" s="107"/>
      <c r="AH79" s="107"/>
      <c r="AL79" s="107"/>
      <c r="AM79" s="107"/>
      <c r="AN79" s="107"/>
      <c r="AO79" s="252"/>
      <c r="AP79" s="252"/>
      <c r="AR79" s="95"/>
    </row>
    <row r="80" spans="1:44" s="101" customFormat="1" x14ac:dyDescent="0.3">
      <c r="A80" s="102"/>
      <c r="D80" s="105"/>
      <c r="E80" s="106"/>
      <c r="F80" s="106"/>
      <c r="G80" s="106"/>
      <c r="K80" s="252"/>
      <c r="L80" s="252"/>
      <c r="Q80" s="252"/>
      <c r="R80" s="252"/>
      <c r="T80" s="107"/>
      <c r="U80" s="107"/>
      <c r="V80" s="107"/>
      <c r="W80" s="107"/>
      <c r="X80" s="107"/>
      <c r="Y80" s="107"/>
      <c r="Z80" s="107"/>
      <c r="AA80" s="107"/>
      <c r="AB80" s="107"/>
      <c r="AC80" s="107"/>
      <c r="AD80" s="107"/>
      <c r="AE80" s="107"/>
      <c r="AF80" s="107"/>
      <c r="AG80" s="107"/>
      <c r="AH80" s="107"/>
      <c r="AL80" s="107"/>
      <c r="AM80" s="107"/>
      <c r="AN80" s="107"/>
      <c r="AO80" s="252"/>
      <c r="AP80" s="252"/>
      <c r="AR80" s="95"/>
    </row>
    <row r="81" spans="1:44" s="101" customFormat="1" x14ac:dyDescent="0.3">
      <c r="A81" s="102"/>
      <c r="D81" s="105"/>
      <c r="E81" s="106"/>
      <c r="F81" s="106"/>
      <c r="G81" s="106"/>
      <c r="K81" s="252"/>
      <c r="L81" s="252"/>
      <c r="Q81" s="252"/>
      <c r="R81" s="252"/>
      <c r="AO81" s="252"/>
      <c r="AP81" s="252"/>
      <c r="AR81" s="95"/>
    </row>
    <row r="87" spans="1:44" s="101" customFormat="1" ht="49.5" customHeight="1" x14ac:dyDescent="0.3">
      <c r="D87" s="105"/>
      <c r="E87" s="106"/>
      <c r="F87" s="106"/>
      <c r="G87" s="106"/>
      <c r="K87" s="252"/>
      <c r="L87" s="252"/>
      <c r="Q87" s="252"/>
      <c r="R87" s="252"/>
      <c r="AO87" s="252"/>
      <c r="AP87" s="252"/>
      <c r="AR87" s="95"/>
    </row>
  </sheetData>
  <mergeCells count="88">
    <mergeCell ref="A43:A44"/>
    <mergeCell ref="B43:B44"/>
    <mergeCell ref="C43:C44"/>
    <mergeCell ref="AR43:AR44"/>
    <mergeCell ref="A62:K62"/>
    <mergeCell ref="A52:AR52"/>
    <mergeCell ref="A55:AO55"/>
    <mergeCell ref="A45:AR45"/>
    <mergeCell ref="A46:C47"/>
    <mergeCell ref="AR46:AR47"/>
    <mergeCell ref="A48:C49"/>
    <mergeCell ref="A50:C51"/>
    <mergeCell ref="AR50:AR51"/>
    <mergeCell ref="AR48:AR49"/>
    <mergeCell ref="A53:AR53"/>
    <mergeCell ref="AR30:AR31"/>
    <mergeCell ref="A1:AR1"/>
    <mergeCell ref="A2:AR2"/>
    <mergeCell ref="A3:AR3"/>
    <mergeCell ref="A4:A6"/>
    <mergeCell ref="B4:B6"/>
    <mergeCell ref="C4:C6"/>
    <mergeCell ref="D4:D6"/>
    <mergeCell ref="E4:G4"/>
    <mergeCell ref="H4:AQ4"/>
    <mergeCell ref="AO5:AQ5"/>
    <mergeCell ref="AR4:AR6"/>
    <mergeCell ref="E5:E6"/>
    <mergeCell ref="F5:F6"/>
    <mergeCell ref="AL5:AN5"/>
    <mergeCell ref="T5:V5"/>
    <mergeCell ref="K5:M5"/>
    <mergeCell ref="N5:P5"/>
    <mergeCell ref="AR8:AR9"/>
    <mergeCell ref="AC5:AE5"/>
    <mergeCell ref="AF5:AH5"/>
    <mergeCell ref="AI5:AK5"/>
    <mergeCell ref="Z5:AB5"/>
    <mergeCell ref="A30:A31"/>
    <mergeCell ref="B30:B31"/>
    <mergeCell ref="C30:C31"/>
    <mergeCell ref="A19:C20"/>
    <mergeCell ref="W5:Y5"/>
    <mergeCell ref="A17:C18"/>
    <mergeCell ref="Q5:S5"/>
    <mergeCell ref="A24:A25"/>
    <mergeCell ref="B24:B25"/>
    <mergeCell ref="C24:C25"/>
    <mergeCell ref="C28:C29"/>
    <mergeCell ref="A12:C12"/>
    <mergeCell ref="A13:C14"/>
    <mergeCell ref="G5:G6"/>
    <mergeCell ref="H5:J5"/>
    <mergeCell ref="A15:C16"/>
    <mergeCell ref="A8:C9"/>
    <mergeCell ref="AR28:AR29"/>
    <mergeCell ref="AR24:AR25"/>
    <mergeCell ref="A21:AR21"/>
    <mergeCell ref="A22:A23"/>
    <mergeCell ref="B22:B23"/>
    <mergeCell ref="A10:C11"/>
    <mergeCell ref="AR10:AR18"/>
    <mergeCell ref="A27:AR27"/>
    <mergeCell ref="A28:A29"/>
    <mergeCell ref="B28:B29"/>
    <mergeCell ref="C22:C23"/>
    <mergeCell ref="AR22:AR23"/>
    <mergeCell ref="A32:A33"/>
    <mergeCell ref="B32:B33"/>
    <mergeCell ref="C32:C33"/>
    <mergeCell ref="AR32:AR33"/>
    <mergeCell ref="A40:AR40"/>
    <mergeCell ref="A38:A39"/>
    <mergeCell ref="B38:B39"/>
    <mergeCell ref="C38:C39"/>
    <mergeCell ref="AR38:AR39"/>
    <mergeCell ref="A34:A35"/>
    <mergeCell ref="B36:B37"/>
    <mergeCell ref="C34:C35"/>
    <mergeCell ref="AR36:AR37"/>
    <mergeCell ref="AR34:AR35"/>
    <mergeCell ref="A36:A37"/>
    <mergeCell ref="B34:B35"/>
    <mergeCell ref="C36:C37"/>
    <mergeCell ref="AR41:AR42"/>
    <mergeCell ref="A41:A42"/>
    <mergeCell ref="B41:B42"/>
    <mergeCell ref="C41:C42"/>
  </mergeCells>
  <pageMargins left="0.59055118110236227" right="0.59055118110236227" top="1.1811023622047245" bottom="0.39370078740157483" header="0" footer="0"/>
  <pageSetup paperSize="9" scale="30" orientation="landscape" r:id="rId1"/>
  <headerFooter>
    <oddFooter>&amp;C&amp;"Times New Roman,обычный"&amp;8Страница  &amp;P из &amp;N</oddFooter>
  </headerFooter>
  <rowBreaks count="1" manualBreakCount="1">
    <brk id="48" max="5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1"/>
  <sheetViews>
    <sheetView zoomScale="90" zoomScaleNormal="90" workbookViewId="0">
      <pane xSplit="6" ySplit="1" topLeftCell="G6" activePane="bottomRight" state="frozen"/>
      <selection pane="topRight" activeCell="G1" sqref="G1"/>
      <selection pane="bottomLeft" activeCell="A8" sqref="A8"/>
      <selection pane="bottomRight" activeCell="K21" sqref="K21"/>
    </sheetView>
  </sheetViews>
  <sheetFormatPr defaultColWidth="9.109375" defaultRowHeight="13.8" x14ac:dyDescent="0.25"/>
  <cols>
    <col min="1" max="1" width="4" style="177" customWidth="1"/>
    <col min="2" max="2" width="36" style="178" customWidth="1"/>
    <col min="3" max="3" width="14.88671875" style="178" customWidth="1"/>
    <col min="4" max="4" width="7.33203125" style="178" customWidth="1"/>
    <col min="5" max="5" width="8" style="178" customWidth="1"/>
    <col min="6" max="6" width="6.88671875" style="178" customWidth="1"/>
    <col min="7" max="8" width="5.44140625" style="178" customWidth="1"/>
    <col min="9" max="9" width="6" style="178" customWidth="1"/>
    <col min="10" max="11" width="5.109375" style="178" customWidth="1"/>
    <col min="12" max="12" width="4.33203125" style="178" customWidth="1"/>
    <col min="13" max="13" width="5.109375" style="178" customWidth="1"/>
    <col min="14" max="14" width="6.5546875" style="178" customWidth="1"/>
    <col min="15" max="15" width="2.6640625" style="178" bestFit="1" customWidth="1"/>
    <col min="16" max="17" width="5.33203125" style="178" customWidth="1"/>
    <col min="18" max="18" width="2.6640625" style="178" bestFit="1" customWidth="1"/>
    <col min="19" max="19" width="14.88671875" style="178" customWidth="1"/>
    <col min="20" max="16384" width="9.109375" style="178"/>
  </cols>
  <sheetData>
    <row r="1" spans="1:55" x14ac:dyDescent="0.25">
      <c r="M1" s="482"/>
      <c r="N1" s="482"/>
      <c r="O1" s="482"/>
    </row>
    <row r="2" spans="1:55" s="179" customFormat="1" ht="15.6" x14ac:dyDescent="0.3">
      <c r="A2" s="483" t="s">
        <v>310</v>
      </c>
      <c r="B2" s="483"/>
      <c r="C2" s="483"/>
      <c r="D2" s="483"/>
      <c r="E2" s="483"/>
      <c r="F2" s="483"/>
      <c r="G2" s="483"/>
      <c r="H2" s="483"/>
      <c r="I2" s="483"/>
      <c r="J2" s="483"/>
      <c r="K2" s="483"/>
      <c r="L2" s="483"/>
      <c r="M2" s="483"/>
      <c r="N2" s="483"/>
      <c r="O2" s="483"/>
      <c r="P2" s="270"/>
      <c r="Q2" s="270"/>
      <c r="R2" s="270"/>
    </row>
    <row r="3" spans="1:55" s="179" customFormat="1" ht="15.6" x14ac:dyDescent="0.3">
      <c r="A3" s="270"/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  <c r="R3" s="270"/>
    </row>
    <row r="4" spans="1:55" s="181" customFormat="1" thickBot="1" x14ac:dyDescent="0.3">
      <c r="A4" s="180"/>
    </row>
    <row r="5" spans="1:55" s="181" customFormat="1" thickBot="1" x14ac:dyDescent="0.3">
      <c r="A5" s="486" t="s">
        <v>0</v>
      </c>
      <c r="B5" s="488" t="s">
        <v>279</v>
      </c>
      <c r="C5" s="488" t="s">
        <v>264</v>
      </c>
      <c r="D5" s="490" t="s">
        <v>314</v>
      </c>
      <c r="E5" s="491"/>
      <c r="F5" s="491"/>
      <c r="G5" s="484"/>
      <c r="H5" s="484"/>
      <c r="I5" s="484"/>
      <c r="J5" s="484"/>
      <c r="K5" s="484"/>
      <c r="L5" s="484"/>
      <c r="M5" s="484"/>
      <c r="N5" s="484"/>
      <c r="O5" s="484"/>
      <c r="P5" s="484"/>
      <c r="Q5" s="484"/>
      <c r="R5" s="484"/>
      <c r="S5" s="472" t="s">
        <v>278</v>
      </c>
    </row>
    <row r="6" spans="1:55" s="181" customFormat="1" ht="13.2" x14ac:dyDescent="0.25">
      <c r="A6" s="487"/>
      <c r="B6" s="489"/>
      <c r="C6" s="489"/>
      <c r="D6" s="492"/>
      <c r="E6" s="493"/>
      <c r="F6" s="493"/>
      <c r="G6" s="475" t="s">
        <v>301</v>
      </c>
      <c r="H6" s="476"/>
      <c r="I6" s="477"/>
      <c r="J6" s="475" t="s">
        <v>302</v>
      </c>
      <c r="K6" s="476"/>
      <c r="L6" s="477"/>
      <c r="M6" s="475" t="s">
        <v>303</v>
      </c>
      <c r="N6" s="476"/>
      <c r="O6" s="477"/>
      <c r="P6" s="475" t="s">
        <v>304</v>
      </c>
      <c r="Q6" s="476"/>
      <c r="R6" s="477"/>
      <c r="S6" s="473"/>
    </row>
    <row r="7" spans="1:55" s="185" customFormat="1" thickBot="1" x14ac:dyDescent="0.25">
      <c r="A7" s="182"/>
      <c r="B7" s="183"/>
      <c r="C7" s="183"/>
      <c r="D7" s="184" t="s">
        <v>20</v>
      </c>
      <c r="E7" s="184" t="s">
        <v>21</v>
      </c>
      <c r="F7" s="184" t="s">
        <v>19</v>
      </c>
      <c r="G7" s="184" t="s">
        <v>20</v>
      </c>
      <c r="H7" s="184" t="s">
        <v>21</v>
      </c>
      <c r="I7" s="184" t="s">
        <v>19</v>
      </c>
      <c r="J7" s="184" t="s">
        <v>20</v>
      </c>
      <c r="K7" s="184" t="s">
        <v>21</v>
      </c>
      <c r="L7" s="184" t="s">
        <v>19</v>
      </c>
      <c r="M7" s="184" t="s">
        <v>20</v>
      </c>
      <c r="N7" s="184" t="s">
        <v>21</v>
      </c>
      <c r="O7" s="184" t="s">
        <v>19</v>
      </c>
      <c r="P7" s="184" t="s">
        <v>20</v>
      </c>
      <c r="Q7" s="184" t="s">
        <v>21</v>
      </c>
      <c r="R7" s="184" t="s">
        <v>19</v>
      </c>
      <c r="S7" s="474"/>
    </row>
    <row r="8" spans="1:55" s="181" customFormat="1" ht="39.6" hidden="1" x14ac:dyDescent="0.25">
      <c r="A8" s="186">
        <v>1</v>
      </c>
      <c r="B8" s="285" t="s">
        <v>296</v>
      </c>
      <c r="C8" s="187">
        <v>100</v>
      </c>
      <c r="D8" s="188">
        <v>100</v>
      </c>
      <c r="E8" s="189">
        <v>100</v>
      </c>
      <c r="F8" s="190">
        <f>SUM(E8/D8*100)</f>
        <v>100</v>
      </c>
      <c r="G8" s="188">
        <v>100</v>
      </c>
      <c r="H8" s="188">
        <v>100</v>
      </c>
      <c r="I8" s="286">
        <f>SUM(H8/G8)</f>
        <v>1</v>
      </c>
      <c r="J8" s="188">
        <v>0</v>
      </c>
      <c r="K8" s="188"/>
      <c r="L8" s="188"/>
      <c r="M8" s="188">
        <v>0</v>
      </c>
      <c r="N8" s="188"/>
      <c r="O8" s="188"/>
      <c r="P8" s="189">
        <v>0</v>
      </c>
      <c r="Q8" s="189"/>
      <c r="R8" s="189"/>
      <c r="S8" s="212"/>
    </row>
    <row r="9" spans="1:55" s="181" customFormat="1" ht="39.6" x14ac:dyDescent="0.25">
      <c r="A9" s="186">
        <v>1</v>
      </c>
      <c r="B9" s="285" t="s">
        <v>296</v>
      </c>
      <c r="C9" s="187">
        <v>100</v>
      </c>
      <c r="D9" s="188">
        <v>100</v>
      </c>
      <c r="E9" s="189"/>
      <c r="F9" s="190">
        <f>SUM(E9/D9*100)</f>
        <v>0</v>
      </c>
      <c r="G9" s="188">
        <v>100</v>
      </c>
      <c r="H9" s="188"/>
      <c r="I9" s="188">
        <f>SUM(H9/G9*100)</f>
        <v>0</v>
      </c>
      <c r="J9" s="188">
        <v>100</v>
      </c>
      <c r="K9" s="188"/>
      <c r="L9" s="188">
        <v>0</v>
      </c>
      <c r="M9" s="188">
        <v>100</v>
      </c>
      <c r="N9" s="188"/>
      <c r="O9" s="188"/>
      <c r="P9" s="188">
        <v>100</v>
      </c>
      <c r="Q9" s="188">
        <v>100</v>
      </c>
      <c r="R9" s="286">
        <f>SUM(Q9/P9)</f>
        <v>1</v>
      </c>
      <c r="S9" s="188"/>
      <c r="T9" s="188"/>
      <c r="U9" s="188"/>
      <c r="V9" s="188"/>
      <c r="W9" s="188"/>
      <c r="X9" s="188"/>
      <c r="Y9" s="188"/>
      <c r="Z9" s="188"/>
      <c r="AA9" s="188"/>
      <c r="AB9" s="188">
        <v>100</v>
      </c>
      <c r="AC9" s="188">
        <v>100</v>
      </c>
      <c r="AD9" s="188">
        <v>100</v>
      </c>
      <c r="AE9" s="188"/>
      <c r="AF9" s="188"/>
      <c r="AG9" s="188"/>
      <c r="AH9" s="188"/>
      <c r="AI9" s="188"/>
      <c r="AJ9" s="188"/>
      <c r="AK9" s="188"/>
      <c r="AL9" s="188"/>
      <c r="AM9" s="188"/>
      <c r="AN9" s="188">
        <v>100</v>
      </c>
      <c r="AO9" s="188">
        <v>100</v>
      </c>
      <c r="AP9" s="188">
        <v>100</v>
      </c>
      <c r="AQ9" s="188"/>
      <c r="AR9" s="188"/>
      <c r="AS9" s="188"/>
      <c r="AT9" s="188"/>
      <c r="AU9" s="188"/>
      <c r="AV9" s="188"/>
      <c r="AW9" s="188"/>
      <c r="AX9" s="188"/>
      <c r="AY9" s="189"/>
      <c r="AZ9" s="189">
        <v>0</v>
      </c>
      <c r="BA9" s="189"/>
      <c r="BB9" s="189"/>
      <c r="BC9" s="212"/>
    </row>
    <row r="10" spans="1:55" s="181" customFormat="1" ht="52.8" x14ac:dyDescent="0.25">
      <c r="A10" s="287">
        <v>2</v>
      </c>
      <c r="B10" s="288" t="s">
        <v>297</v>
      </c>
      <c r="C10" s="289">
        <v>679</v>
      </c>
      <c r="D10" s="290">
        <v>20</v>
      </c>
      <c r="E10" s="291"/>
      <c r="F10" s="190">
        <f t="shared" ref="F10:F13" si="0">SUM(E10/D10*100)</f>
        <v>0</v>
      </c>
      <c r="G10" s="290">
        <v>10</v>
      </c>
      <c r="H10" s="290"/>
      <c r="I10" s="286"/>
      <c r="J10" s="290">
        <v>5</v>
      </c>
      <c r="K10" s="290"/>
      <c r="L10" s="290"/>
      <c r="M10" s="290">
        <v>5</v>
      </c>
      <c r="N10" s="292"/>
      <c r="O10" s="290"/>
      <c r="P10" s="291"/>
      <c r="Q10" s="291"/>
      <c r="R10" s="291"/>
      <c r="S10" s="212"/>
    </row>
    <row r="11" spans="1:55" s="181" customFormat="1" ht="105.6" x14ac:dyDescent="0.25">
      <c r="A11" s="287">
        <v>3</v>
      </c>
      <c r="B11" s="288" t="s">
        <v>305</v>
      </c>
      <c r="C11" s="289">
        <v>625</v>
      </c>
      <c r="D11" s="290">
        <v>20</v>
      </c>
      <c r="E11" s="291"/>
      <c r="F11" s="190">
        <f t="shared" si="0"/>
        <v>0</v>
      </c>
      <c r="G11" s="290">
        <v>0</v>
      </c>
      <c r="H11" s="290"/>
      <c r="I11" s="293"/>
      <c r="J11" s="290">
        <v>5</v>
      </c>
      <c r="K11" s="290"/>
      <c r="L11" s="290"/>
      <c r="M11" s="290">
        <v>5</v>
      </c>
      <c r="N11" s="290"/>
      <c r="O11" s="290"/>
      <c r="P11" s="291">
        <v>10</v>
      </c>
      <c r="Q11" s="291"/>
      <c r="R11" s="291"/>
      <c r="S11" s="212"/>
    </row>
    <row r="12" spans="1:55" s="181" customFormat="1" ht="52.8" x14ac:dyDescent="0.25">
      <c r="A12" s="287">
        <v>4</v>
      </c>
      <c r="B12" s="288" t="s">
        <v>298</v>
      </c>
      <c r="C12" s="289">
        <v>1362</v>
      </c>
      <c r="D12" s="290">
        <v>100</v>
      </c>
      <c r="E12" s="291">
        <f>H12</f>
        <v>2</v>
      </c>
      <c r="F12" s="190">
        <f t="shared" si="0"/>
        <v>2</v>
      </c>
      <c r="G12" s="290">
        <v>15</v>
      </c>
      <c r="H12" s="290">
        <v>2</v>
      </c>
      <c r="I12" s="293"/>
      <c r="J12" s="290">
        <v>15</v>
      </c>
      <c r="K12" s="290"/>
      <c r="L12" s="290"/>
      <c r="M12" s="290">
        <v>40</v>
      </c>
      <c r="N12" s="292"/>
      <c r="O12" s="290"/>
      <c r="P12" s="291">
        <v>30</v>
      </c>
      <c r="Q12" s="291"/>
      <c r="R12" s="291"/>
      <c r="S12" s="212"/>
    </row>
    <row r="13" spans="1:55" s="181" customFormat="1" ht="52.8" hidden="1" x14ac:dyDescent="0.25">
      <c r="A13" s="287">
        <v>5</v>
      </c>
      <c r="B13" s="288" t="s">
        <v>299</v>
      </c>
      <c r="C13" s="289">
        <v>100</v>
      </c>
      <c r="D13" s="290" t="e">
        <f>SUM(#REF!)</f>
        <v>#REF!</v>
      </c>
      <c r="E13" s="291"/>
      <c r="F13" s="190" t="e">
        <f t="shared" si="0"/>
        <v>#REF!</v>
      </c>
      <c r="G13" s="290">
        <v>0</v>
      </c>
      <c r="H13" s="290"/>
      <c r="I13" s="293"/>
      <c r="J13" s="290">
        <v>0</v>
      </c>
      <c r="K13" s="290"/>
      <c r="L13" s="290"/>
      <c r="M13" s="290">
        <v>0</v>
      </c>
      <c r="N13" s="290"/>
      <c r="O13" s="290"/>
      <c r="P13" s="291">
        <v>100</v>
      </c>
      <c r="Q13" s="291"/>
      <c r="R13" s="291"/>
      <c r="S13" s="212"/>
    </row>
    <row r="14" spans="1:55" s="193" customFormat="1" ht="13.2" x14ac:dyDescent="0.3">
      <c r="A14" s="191"/>
      <c r="B14" s="192"/>
      <c r="C14" s="192"/>
      <c r="D14" s="192"/>
      <c r="E14" s="192"/>
      <c r="F14" s="192"/>
      <c r="G14" s="192"/>
      <c r="H14" s="192"/>
      <c r="I14" s="192"/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92"/>
    </row>
    <row r="15" spans="1:55" s="193" customFormat="1" ht="13.2" x14ac:dyDescent="0.3">
      <c r="A15" s="191"/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</row>
    <row r="16" spans="1:55" s="195" customFormat="1" ht="15.6" x14ac:dyDescent="0.3">
      <c r="A16" s="478" t="s">
        <v>306</v>
      </c>
      <c r="B16" s="479"/>
      <c r="C16" s="479"/>
      <c r="D16" s="480" t="s">
        <v>318</v>
      </c>
      <c r="E16" s="480"/>
      <c r="F16" s="481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94"/>
      <c r="T16" s="194"/>
    </row>
    <row r="17" spans="1:46" s="195" customFormat="1" ht="15.6" x14ac:dyDescent="0.3">
      <c r="A17" s="294"/>
      <c r="C17" s="194"/>
      <c r="D17" s="194"/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94"/>
      <c r="T17" s="194"/>
    </row>
    <row r="18" spans="1:46" s="195" customFormat="1" ht="15.6" x14ac:dyDescent="0.3">
      <c r="A18" s="294"/>
      <c r="C18" s="194"/>
      <c r="D18" s="194"/>
      <c r="E18" s="194"/>
      <c r="F18" s="194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194"/>
      <c r="R18" s="194"/>
      <c r="S18" s="194"/>
      <c r="T18" s="194"/>
    </row>
    <row r="19" spans="1:46" s="108" customFormat="1" ht="15.6" x14ac:dyDescent="0.3">
      <c r="A19" s="485" t="s">
        <v>307</v>
      </c>
      <c r="B19" s="485"/>
      <c r="C19" s="485"/>
      <c r="D19" s="496"/>
      <c r="E19" s="496"/>
      <c r="F19" s="496"/>
      <c r="G19" s="295"/>
      <c r="H19" s="295"/>
      <c r="I19" s="295"/>
      <c r="J19" s="295"/>
      <c r="K19" s="295"/>
      <c r="L19" s="295"/>
      <c r="M19" s="295"/>
      <c r="N19" s="295"/>
      <c r="O19" s="295"/>
      <c r="P19" s="295"/>
      <c r="Q19" s="295"/>
      <c r="R19" s="295"/>
      <c r="S19" s="295"/>
      <c r="T19" s="295"/>
      <c r="U19" s="295"/>
      <c r="V19" s="295"/>
      <c r="W19" s="295"/>
      <c r="X19" s="295"/>
      <c r="Y19" s="295"/>
      <c r="Z19" s="295"/>
      <c r="AA19" s="295"/>
      <c r="AB19" s="295"/>
      <c r="AC19" s="295"/>
      <c r="AD19" s="295"/>
      <c r="AE19" s="295"/>
      <c r="AF19" s="295"/>
      <c r="AG19" s="295"/>
      <c r="AH19" s="295"/>
      <c r="AI19" s="295"/>
      <c r="AJ19" s="295"/>
      <c r="AK19" s="295"/>
      <c r="AL19" s="295"/>
      <c r="AM19" s="295"/>
      <c r="AN19" s="295"/>
      <c r="AO19" s="295"/>
      <c r="AP19" s="295"/>
      <c r="AQ19" s="295"/>
      <c r="AR19" s="295"/>
      <c r="AS19" s="295"/>
      <c r="AT19" s="295"/>
    </row>
    <row r="20" spans="1:46" s="108" customFormat="1" ht="15.6" x14ac:dyDescent="0.3">
      <c r="A20" s="196"/>
      <c r="B20" s="197"/>
      <c r="C20" s="197"/>
      <c r="D20" s="198"/>
      <c r="E20" s="198"/>
      <c r="F20" s="198"/>
      <c r="G20" s="199"/>
      <c r="H20" s="199"/>
      <c r="I20" s="199"/>
      <c r="J20" s="197"/>
      <c r="K20" s="197"/>
      <c r="L20" s="197"/>
      <c r="M20" s="197"/>
      <c r="N20" s="197"/>
      <c r="O20" s="197"/>
      <c r="P20" s="197"/>
      <c r="Q20" s="197"/>
      <c r="R20" s="197"/>
      <c r="S20" s="197"/>
      <c r="T20" s="197"/>
      <c r="U20" s="197"/>
      <c r="V20" s="200"/>
      <c r="W20" s="200"/>
      <c r="X20" s="200"/>
      <c r="Y20" s="200"/>
      <c r="Z20" s="200"/>
      <c r="AA20" s="200"/>
      <c r="AB20" s="200"/>
      <c r="AC20" s="200"/>
      <c r="AD20" s="200"/>
      <c r="AE20" s="200"/>
      <c r="AF20" s="200"/>
      <c r="AG20" s="200"/>
      <c r="AH20" s="200"/>
      <c r="AI20" s="200"/>
      <c r="AJ20" s="200"/>
      <c r="AK20" s="197"/>
      <c r="AL20" s="197"/>
      <c r="AM20" s="197"/>
      <c r="AN20" s="200"/>
      <c r="AO20" s="200"/>
      <c r="AP20" s="200"/>
    </row>
    <row r="21" spans="1:46" s="181" customFormat="1" ht="13.2" x14ac:dyDescent="0.25">
      <c r="A21" s="109"/>
    </row>
  </sheetData>
  <mergeCells count="15">
    <mergeCell ref="M1:O1"/>
    <mergeCell ref="A2:O2"/>
    <mergeCell ref="G5:R5"/>
    <mergeCell ref="A5:A6"/>
    <mergeCell ref="B5:B6"/>
    <mergeCell ref="C5:C6"/>
    <mergeCell ref="D5:F6"/>
    <mergeCell ref="A19:F19"/>
    <mergeCell ref="S5:S7"/>
    <mergeCell ref="M6:O6"/>
    <mergeCell ref="P6:R6"/>
    <mergeCell ref="A16:C16"/>
    <mergeCell ref="D16:F16"/>
    <mergeCell ref="G6:I6"/>
    <mergeCell ref="J6:L6"/>
  </mergeCells>
  <pageMargins left="0.7" right="0.7" top="0.75" bottom="0.75" header="0.3" footer="0.3"/>
  <pageSetup paperSize="9"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свод по подпрограммам</vt:lpstr>
      <vt:lpstr>оценка эффективности</vt:lpstr>
      <vt:lpstr>Выполнение работ</vt:lpstr>
      <vt:lpstr>Финансирование </vt:lpstr>
      <vt:lpstr>Показатели</vt:lpstr>
      <vt:lpstr>'Выполнение работ'!Заголовки_для_печати</vt:lpstr>
      <vt:lpstr>'Финансирование '!Заголовки_для_печати</vt:lpstr>
      <vt:lpstr>'Выполнение работ'!Область_печати</vt:lpstr>
      <vt:lpstr>'Финансирование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Рамазанова Елена Николаевна</cp:lastModifiedBy>
  <cp:lastPrinted>2018-12-19T09:22:45Z</cp:lastPrinted>
  <dcterms:created xsi:type="dcterms:W3CDTF">2011-05-17T05:04:33Z</dcterms:created>
  <dcterms:modified xsi:type="dcterms:W3CDTF">2021-03-17T05:41:19Z</dcterms:modified>
</cp:coreProperties>
</file>